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1135.2024 - PJ - PENHA\PLANILHAS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revisado'!$A$1:$J$99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9" i="30" l="1"/>
  <c r="I45" i="30"/>
  <c r="I39" i="30" l="1"/>
  <c r="I28" i="30"/>
  <c r="J81" i="30" s="1"/>
  <c r="I29" i="30"/>
  <c r="J82" i="30" s="1"/>
  <c r="I30" i="30"/>
  <c r="I31" i="30"/>
  <c r="I32" i="30"/>
  <c r="I33" i="30"/>
  <c r="I34" i="30"/>
  <c r="I35" i="30"/>
  <c r="I36" i="30"/>
  <c r="I37" i="30"/>
  <c r="I38" i="30"/>
  <c r="G28" i="30"/>
  <c r="G29" i="30"/>
  <c r="I82" i="30" s="1"/>
  <c r="G30" i="30"/>
  <c r="G31" i="30"/>
  <c r="G32" i="30"/>
  <c r="G33" i="30"/>
  <c r="I86" i="30" s="1"/>
  <c r="G34" i="30"/>
  <c r="I87" i="30" s="1"/>
  <c r="G35" i="30"/>
  <c r="I88" i="30" s="1"/>
  <c r="G36" i="30"/>
  <c r="G37" i="30"/>
  <c r="G38" i="30"/>
  <c r="G39" i="30"/>
  <c r="G4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A94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70" i="30"/>
  <c r="C70" i="30"/>
  <c r="C59" i="30"/>
  <c r="E45" i="30"/>
  <c r="J71" i="30"/>
  <c r="J72" i="30"/>
  <c r="J73" i="30"/>
  <c r="J74" i="30"/>
  <c r="J75" i="30"/>
  <c r="J76" i="30"/>
  <c r="J77" i="30"/>
  <c r="J78" i="30"/>
  <c r="J79" i="30"/>
  <c r="J80" i="30"/>
  <c r="J83" i="30"/>
  <c r="J84" i="30"/>
  <c r="J85" i="30"/>
  <c r="J86" i="30"/>
  <c r="J87" i="30"/>
  <c r="J88" i="30"/>
  <c r="I71" i="30"/>
  <c r="I72" i="30"/>
  <c r="I73" i="30"/>
  <c r="I74" i="30"/>
  <c r="I75" i="30"/>
  <c r="I76" i="30"/>
  <c r="I77" i="30"/>
  <c r="I78" i="30"/>
  <c r="I79" i="30"/>
  <c r="I80" i="30"/>
  <c r="I81" i="30"/>
  <c r="I83" i="30"/>
  <c r="I84" i="30"/>
  <c r="I85" i="30"/>
  <c r="C49" i="30"/>
  <c r="E44" i="30"/>
  <c r="G18" i="30"/>
  <c r="I18" i="30" s="1"/>
  <c r="G19" i="30"/>
  <c r="I19" i="30" s="1"/>
  <c r="G20" i="30"/>
  <c r="I20" i="30" s="1"/>
  <c r="G21" i="30"/>
  <c r="I21" i="30" s="1"/>
  <c r="G22" i="30"/>
  <c r="I22" i="30" s="1"/>
  <c r="G23" i="30"/>
  <c r="I23" i="30" s="1"/>
  <c r="G24" i="30"/>
  <c r="I24" i="30" s="1"/>
  <c r="G25" i="30"/>
  <c r="I25" i="30" s="1"/>
  <c r="G26" i="30"/>
  <c r="I26" i="30" s="1"/>
  <c r="G4" i="30" l="1"/>
  <c r="I4" i="30" s="1"/>
  <c r="G11" i="30"/>
  <c r="C58" i="30" l="1"/>
  <c r="C60" i="30"/>
  <c r="C61" i="30"/>
  <c r="C62" i="30"/>
  <c r="C63" i="30"/>
  <c r="C64" i="30"/>
  <c r="C65" i="30"/>
  <c r="C66" i="30"/>
  <c r="C67" i="30"/>
  <c r="C68" i="30"/>
  <c r="C69" i="30"/>
  <c r="C94" i="30"/>
  <c r="C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57" i="30"/>
  <c r="C51" i="30"/>
  <c r="G5" i="30"/>
  <c r="I58" i="30" s="1"/>
  <c r="G6" i="30"/>
  <c r="I59" i="30" s="1"/>
  <c r="G7" i="30"/>
  <c r="I7" i="30" s="1"/>
  <c r="J60" i="30" s="1"/>
  <c r="G8" i="30"/>
  <c r="I8" i="30" s="1"/>
  <c r="J61" i="30" s="1"/>
  <c r="G9" i="30"/>
  <c r="I62" i="30" s="1"/>
  <c r="G10" i="30"/>
  <c r="I10" i="30" s="1"/>
  <c r="J63" i="30" s="1"/>
  <c r="I11" i="30"/>
  <c r="J64" i="30" s="1"/>
  <c r="G12" i="30"/>
  <c r="I12" i="30" s="1"/>
  <c r="J65" i="30" s="1"/>
  <c r="G13" i="30"/>
  <c r="I66" i="30" s="1"/>
  <c r="G14" i="30"/>
  <c r="I14" i="30" s="1"/>
  <c r="J67" i="30" s="1"/>
  <c r="G15" i="30"/>
  <c r="I15" i="30" s="1"/>
  <c r="J68" i="30" s="1"/>
  <c r="G16" i="30"/>
  <c r="I16" i="30" s="1"/>
  <c r="J69" i="30" s="1"/>
  <c r="G17" i="30"/>
  <c r="I70" i="30" s="1"/>
  <c r="G27" i="30"/>
  <c r="I27" i="30" s="1"/>
  <c r="J89" i="30" s="1"/>
  <c r="J90" i="30"/>
  <c r="I40" i="30"/>
  <c r="J91" i="30" s="1"/>
  <c r="G41" i="30"/>
  <c r="I92" i="30" s="1"/>
  <c r="G42" i="30"/>
  <c r="I93" i="30" s="1"/>
  <c r="G43" i="30"/>
  <c r="I43" i="30" s="1"/>
  <c r="J94" i="30" s="1"/>
  <c r="J57" i="30"/>
  <c r="I9" i="30" l="1"/>
  <c r="J62" i="30" s="1"/>
  <c r="I13" i="30"/>
  <c r="J66" i="30" s="1"/>
  <c r="I91" i="30"/>
  <c r="I17" i="30"/>
  <c r="J70" i="30" s="1"/>
  <c r="I68" i="30"/>
  <c r="I57" i="30"/>
  <c r="I94" i="30"/>
  <c r="I90" i="30"/>
  <c r="I89" i="30"/>
  <c r="I69" i="30"/>
  <c r="I67" i="30"/>
  <c r="I65" i="30"/>
  <c r="I64" i="30"/>
  <c r="I63" i="30"/>
  <c r="I61" i="30"/>
  <c r="I60" i="30"/>
  <c r="C50" i="30"/>
  <c r="C52" i="30" s="1"/>
  <c r="I42" i="30" l="1"/>
  <c r="J93" i="30" s="1"/>
  <c r="I5" i="30" l="1"/>
  <c r="I6" i="30"/>
  <c r="J59" i="30" s="1"/>
  <c r="I41" i="30"/>
  <c r="J92" i="30" s="1"/>
  <c r="J58" i="30" l="1"/>
  <c r="J95" i="30" s="1"/>
  <c r="I44" i="30"/>
  <c r="H50" i="30" s="1"/>
  <c r="C95" i="30"/>
  <c r="F95" i="30" l="1"/>
  <c r="F71" i="30"/>
  <c r="G71" i="30" s="1"/>
  <c r="F79" i="30"/>
  <c r="G79" i="30" s="1"/>
  <c r="F87" i="30"/>
  <c r="G87" i="30" s="1"/>
  <c r="F88" i="30"/>
  <c r="G88" i="30" s="1"/>
  <c r="F74" i="30"/>
  <c r="G74" i="30" s="1"/>
  <c r="F83" i="30"/>
  <c r="G83" i="30" s="1"/>
  <c r="F86" i="30"/>
  <c r="G86" i="30" s="1"/>
  <c r="F72" i="30"/>
  <c r="G72" i="30" s="1"/>
  <c r="F80" i="30"/>
  <c r="G80" i="30" s="1"/>
  <c r="F75" i="30"/>
  <c r="G75" i="30" s="1"/>
  <c r="F78" i="30"/>
  <c r="G78" i="30" s="1"/>
  <c r="F73" i="30"/>
  <c r="G73" i="30" s="1"/>
  <c r="F81" i="30"/>
  <c r="G81" i="30" s="1"/>
  <c r="F82" i="30"/>
  <c r="G82" i="30" s="1"/>
  <c r="F84" i="30"/>
  <c r="G84" i="30" s="1"/>
  <c r="F85" i="30"/>
  <c r="G85" i="30" s="1"/>
  <c r="F76" i="30"/>
  <c r="G76" i="30" s="1"/>
  <c r="F77" i="30"/>
  <c r="G77" i="30" s="1"/>
  <c r="H49" i="30"/>
  <c r="H51" i="30"/>
  <c r="H87" i="30" l="1"/>
  <c r="H52" i="30"/>
  <c r="H83" i="30" s="1"/>
  <c r="F60" i="30"/>
  <c r="G60" i="30" s="1"/>
  <c r="F64" i="30"/>
  <c r="G64" i="30" s="1"/>
  <c r="F68" i="30"/>
  <c r="G68" i="30" s="1"/>
  <c r="F90" i="30"/>
  <c r="G90" i="30" s="1"/>
  <c r="F94" i="30"/>
  <c r="G94" i="30" s="1"/>
  <c r="F61" i="30"/>
  <c r="F65" i="30"/>
  <c r="F69" i="30"/>
  <c r="F91" i="30"/>
  <c r="G91" i="30" s="1"/>
  <c r="F58" i="30"/>
  <c r="G58" i="30" s="1"/>
  <c r="F62" i="30"/>
  <c r="G62" i="30" s="1"/>
  <c r="F66" i="30"/>
  <c r="G66" i="30" s="1"/>
  <c r="F70" i="30"/>
  <c r="G70" i="30" s="1"/>
  <c r="F92" i="30"/>
  <c r="G92" i="30" s="1"/>
  <c r="F57" i="30"/>
  <c r="G57" i="30" s="1"/>
  <c r="F59" i="30"/>
  <c r="G59" i="30" s="1"/>
  <c r="F63" i="30"/>
  <c r="G63" i="30" s="1"/>
  <c r="F67" i="30"/>
  <c r="G67" i="30" s="1"/>
  <c r="F89" i="30"/>
  <c r="G89" i="30" s="1"/>
  <c r="F93" i="30"/>
  <c r="G93" i="30" s="1"/>
  <c r="C20" i="27"/>
  <c r="H77" i="30" l="1"/>
  <c r="D77" i="30" s="1"/>
  <c r="E77" i="30" s="1"/>
  <c r="H76" i="30"/>
  <c r="D76" i="30" s="1"/>
  <c r="E76" i="30" s="1"/>
  <c r="H86" i="30"/>
  <c r="H81" i="30"/>
  <c r="H73" i="30"/>
  <c r="D73" i="30" s="1"/>
  <c r="E73" i="30" s="1"/>
  <c r="H79" i="30"/>
  <c r="D79" i="30" s="1"/>
  <c r="E79" i="30" s="1"/>
  <c r="H82" i="30"/>
  <c r="D82" i="30" s="1"/>
  <c r="E82" i="30" s="1"/>
  <c r="H75" i="30"/>
  <c r="H85" i="30"/>
  <c r="D85" i="30" s="1"/>
  <c r="E85" i="30" s="1"/>
  <c r="H78" i="30"/>
  <c r="D78" i="30" s="1"/>
  <c r="E78" i="30" s="1"/>
  <c r="H72" i="30"/>
  <c r="H71" i="30"/>
  <c r="D71" i="30" s="1"/>
  <c r="E71" i="30" s="1"/>
  <c r="H88" i="30"/>
  <c r="D88" i="30" s="1"/>
  <c r="E88" i="30" s="1"/>
  <c r="H84" i="30"/>
  <c r="D84" i="30" s="1"/>
  <c r="E84" i="30" s="1"/>
  <c r="H80" i="30"/>
  <c r="D80" i="30" s="1"/>
  <c r="E80" i="30" s="1"/>
  <c r="H74" i="30"/>
  <c r="D74" i="30" s="1"/>
  <c r="E74" i="30" s="1"/>
  <c r="D87" i="30"/>
  <c r="E87" i="30" s="1"/>
  <c r="D72" i="30"/>
  <c r="E72" i="30" s="1"/>
  <c r="D75" i="30"/>
  <c r="E75" i="30" s="1"/>
  <c r="D81" i="30"/>
  <c r="E81" i="30" s="1"/>
  <c r="D86" i="30"/>
  <c r="E86" i="30" s="1"/>
  <c r="D83" i="30"/>
  <c r="E83" i="30" s="1"/>
  <c r="H70" i="30"/>
  <c r="H63" i="30"/>
  <c r="H60" i="30"/>
  <c r="H93" i="30"/>
  <c r="D93" i="30" s="1"/>
  <c r="H66" i="30"/>
  <c r="H69" i="30"/>
  <c r="G69" i="30"/>
  <c r="H89" i="30"/>
  <c r="D89" i="30" s="1"/>
  <c r="H65" i="30"/>
  <c r="G65" i="30"/>
  <c r="H57" i="30"/>
  <c r="H61" i="30"/>
  <c r="G61" i="30"/>
  <c r="H58" i="30"/>
  <c r="H90" i="30"/>
  <c r="D90" i="30" s="1"/>
  <c r="H94" i="30"/>
  <c r="H67" i="30"/>
  <c r="H62" i="30"/>
  <c r="H91" i="30"/>
  <c r="D91" i="30" s="1"/>
  <c r="H92" i="30"/>
  <c r="D92" i="30" s="1"/>
  <c r="H64" i="30"/>
  <c r="H68" i="30"/>
  <c r="H5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57" i="30" l="1"/>
  <c r="E57" i="30" s="1"/>
  <c r="D66" i="30"/>
  <c r="E66" i="30" s="1"/>
  <c r="D65" i="30"/>
  <c r="E65" i="30" s="1"/>
  <c r="D70" i="30"/>
  <c r="E70" i="30" s="1"/>
  <c r="D69" i="30"/>
  <c r="E69" i="30" s="1"/>
  <c r="D94" i="30"/>
  <c r="E94" i="30" s="1"/>
  <c r="E91" i="30"/>
  <c r="D64" i="30"/>
  <c r="E64" i="30" s="1"/>
  <c r="D61" i="30"/>
  <c r="E61" i="30" s="1"/>
  <c r="D62" i="30"/>
  <c r="E62" i="30" s="1"/>
  <c r="D59" i="30"/>
  <c r="E59" i="30" s="1"/>
  <c r="E92" i="30"/>
  <c r="E90" i="30"/>
  <c r="E93" i="30"/>
  <c r="D63" i="30"/>
  <c r="E63" i="30" s="1"/>
  <c r="E89" i="30"/>
  <c r="D68" i="30"/>
  <c r="E68" i="30" s="1"/>
  <c r="D67" i="30"/>
  <c r="E67" i="30" s="1"/>
  <c r="D60" i="30"/>
  <c r="E60" i="30" s="1"/>
  <c r="D58" i="30"/>
  <c r="E58" i="30" s="1"/>
  <c r="E95" i="30" l="1"/>
  <c r="B49" i="30" s="1"/>
  <c r="B50" i="30" l="1"/>
  <c r="F97" i="30"/>
  <c r="F98" i="30"/>
  <c r="B51" i="30"/>
  <c r="B52" i="30" l="1"/>
  <c r="G52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<sst xmlns="http://schemas.openxmlformats.org/spreadsheetml/2006/main" count="1558" uniqueCount="316">
  <si>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</si>
  <si>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</si>
  <si>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</si>
  <si>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</si>
  <si>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</si>
  <si>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</si>
  <si>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</si>
  <si>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</si>
  <si>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</si>
  <si>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</si>
  <si>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</si>
  <si>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</si>
  <si>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</si>
  <si>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</si>
  <si>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</si>
  <si>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</si>
  <si>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</si>
  <si>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</si>
  <si>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</si>
  <si>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</si>
  <si>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</si>
  <si>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</si>
  <si>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</si>
  <si>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</si>
  <si>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</si>
  <si>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</si>
  <si>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</si>
  <si>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</si>
  <si>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</si>
  <si>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</si>
  <si>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</si>
  <si>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</si>
  <si>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</si>
  <si>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</si>
  <si>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</si>
  <si>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</si>
  <si>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</si>
  <si>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</si>
  <si>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</si>
  <si>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</si>
  <si>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</si>
  <si>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</si>
  <si>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</si>
  <si>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</si>
  <si>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</si>
  <si>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</si>
  <si>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</si>
  <si>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</si>
  <si>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</si>
  <si>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</si>
  <si>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</si>
  <si>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</si>
  <si>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</si>
  <si>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</si>
  <si>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</si>
  <si>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</si>
  <si>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</si>
  <si>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</si>
  <si>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</si>
  <si>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</si>
  <si>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</si>
  <si>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</si>
  <si>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</si>
  <si>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</si>
  <si>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</si>
  <si>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</si>
  <si>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</si>
  <si>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</si>
  <si>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</si>
  <si>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</si>
  <si>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</si>
  <si>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</si>
  <si>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</si>
  <si>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</si>
  <si>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</si>
  <si>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</si>
  <si>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</si>
  <si>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</si>
  <si>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</si>
  <si>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</si>
  <si>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</si>
  <si>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</si>
  <si>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</si>
  <si>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</si>
  <si>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</si>
  <si>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</si>
  <si>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</si>
  <si>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</si>
  <si>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</si>
  <si>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</si>
  <si>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</si>
  <si>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</si>
  <si>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</si>
  <si>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</si>
  <si>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</si>
  <si>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</si>
  <si>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</si>
  <si>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</si>
  <si>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</si>
  <si>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</si>
  <si>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</si>
  <si>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</si>
  <si>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</si>
  <si>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</si>
  <si>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</si>
  <si>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</si>
  <si>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</si>
  <si>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</si>
  <si>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</si>
  <si>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</si>
  <si>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</si>
  <si>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</si>
  <si>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</si>
  <si>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</si>
  <si>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</si>
  <si>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</si>
  <si>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</si>
  <si>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</si>
  <si>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</si>
  <si>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</si>
  <si>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</si>
  <si>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</si>
  <si>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</si>
  <si>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</si>
  <si>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</si>
  <si>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</si>
  <si>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</si>
  <si>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</si>
  <si>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</si>
  <si>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</si>
  <si>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</si>
  <si>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</si>
  <si>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</si>
  <si>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</si>
  <si>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</si>
  <si>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</si>
  <si>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</si>
  <si>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</si>
  <si>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</si>
  <si>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</si>
  <si>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</si>
  <si>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</si>
  <si>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</si>
  <si>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</si>
  <si>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</si>
  <si>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</si>
  <si>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</si>
  <si>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</si>
  <si>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</si>
  <si>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</si>
  <si>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</si>
  <si>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</si>
  <si>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</si>
  <si>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</si>
  <si>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</si>
  <si>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</si>
  <si>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</si>
  <si>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</si>
  <si>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</si>
  <si>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</si>
  <si>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</si>
  <si>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</si>
  <si>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</si>
  <si>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</si>
  <si>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</si>
  <si>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</si>
  <si>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</si>
  <si>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</si>
  <si>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</si>
  <si>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</si>
  <si>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</si>
  <si>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</si>
  <si>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</si>
  <si>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</si>
  <si>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</si>
  <si>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</si>
  <si>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</si>
  <si>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</si>
  <si>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</si>
  <si>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</si>
  <si>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</si>
  <si>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</si>
  <si>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</si>
  <si>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</si>
  <si>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</si>
  <si>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</si>
  <si>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</si>
  <si>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</si>
  <si>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</si>
  <si>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</si>
  <si>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</si>
  <si>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</si>
  <si>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</si>
  <si>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</si>
  <si>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</si>
  <si>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</si>
  <si>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</si>
  <si>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</si>
  <si>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</si>
  <si>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</si>
  <si>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</si>
  <si>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</si>
  <si>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</si>
  <si>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</si>
  <si>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</si>
  <si>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</si>
  <si>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</si>
  <si>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</si>
  <si>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</si>
  <si>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</si>
  <si>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</si>
  <si>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</si>
  <si>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</si>
  <si>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</si>
  <si>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</si>
  <si>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</si>
  <si>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</si>
  <si>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</si>
  <si>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</si>
  <si>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</si>
  <si>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</si>
  <si>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</si>
  <si>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</si>
  <si>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</si>
  <si>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</si>
  <si>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</si>
  <si>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</si>
  <si>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</si>
  <si>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</si>
  <si>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</si>
  <si>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</si>
  <si>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</si>
  <si>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</si>
  <si>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</si>
  <si>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</si>
  <si>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</si>
  <si>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</si>
  <si>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</si>
  <si>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</si>
  <si>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</si>
  <si>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</si>
  <si>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</si>
  <si>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</si>
  <si>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</si>
  <si>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</si>
  <si>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</si>
  <si>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</si>
  <si>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</si>
  <si>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</si>
  <si>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</si>
  <si>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</si>
  <si>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</si>
  <si>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</si>
  <si>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</si>
  <si>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</si>
  <si>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</si>
  <si>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</si>
  <si>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</si>
  <si>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</si>
  <si>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</si>
  <si>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</si>
  <si>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</si>
  <si>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</si>
  <si>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</si>
  <si>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</si>
  <si>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</si>
  <si>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</si>
  <si>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</si>
  <si>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</si>
  <si>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</si>
  <si>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</si>
  <si>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</si>
  <si>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</si>
  <si>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</si>
  <si>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</si>
  <si>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</si>
  <si>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</si>
  <si>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</si>
  <si>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</si>
  <si>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MÉDICO CLÍNICA MÉDICA ROTINA ENFERMARIA</t>
  </si>
  <si>
    <t>LOTE 4 -  CIRURGIA: UNIDADE DE INTERNAÇÃO, EMERGÊNCIA E ESPECIALIDADES CIRÚRGICAS DE APOIO</t>
  </si>
  <si>
    <t>MÉDICO ORTOPEDIA ROTINA ENFERMARIA</t>
  </si>
  <si>
    <t>MÉDICO CIRURGIA GERAL ROTINA ENFERMARIA</t>
  </si>
  <si>
    <t>MÉDICO NEUROCIRURGIA ROTINA ENFERMARIA</t>
  </si>
  <si>
    <t>MÉDICO CIRURGIA VASCULAR ROTINA ENFERMARIA</t>
  </si>
  <si>
    <t>MÉDICO ORTOPEDIA AMBULATÓRIO</t>
  </si>
  <si>
    <t>MÉDICO CIRURGIA GERAL AMBULATÓRIO</t>
  </si>
  <si>
    <t>MÉDICO NEUROCIRURGIA AMBULATÓRIO</t>
  </si>
  <si>
    <t>MÉDICO CIRURGIA VASCULAR AMBULATÓRIO</t>
  </si>
  <si>
    <t>MÉDICO CIRURGIA PEDIÁTRICA AMBULATÓRIO</t>
  </si>
  <si>
    <t>MÉDICO ORTOPEDIA COORDENAÇÃO</t>
  </si>
  <si>
    <t>MÉDICO CIRURGIA GERAL COORDENAÇÃO</t>
  </si>
  <si>
    <t>MÉDICO NEUROCIRURGIA COORDENAÇÃO</t>
  </si>
  <si>
    <t>MÉDICO CIRURGIA VASCULAR COORDENAÇÃO</t>
  </si>
  <si>
    <t>MÉDICO CIRURGIA PEDIÁTRICA COORDENAÇÃO</t>
  </si>
  <si>
    <t>MÉDICO ORTOPEDIA PRECEPTORIA</t>
  </si>
  <si>
    <t>MÉDICO CIRURGIA GERAL PRECEPTORIA</t>
  </si>
  <si>
    <t>MÉDICO BRONCOSCOPIA</t>
  </si>
  <si>
    <t>MÉDICO ENDO / COLONOSCOPIA</t>
  </si>
  <si>
    <t>MÉDICO CIRURGIA GERAL COORDENAÇÃO CENTRO CIRÚRGICO</t>
  </si>
  <si>
    <t>MÉDICO ORTOPEDIA CENTRO CIRÚRGICO</t>
  </si>
  <si>
    <t>MÉDICO CIRURGIA GERAL CENTRO CIRÚRGICO</t>
  </si>
  <si>
    <t>MÉDICO NEUROCIRURGIA CENTRO CIRÚRGICO</t>
  </si>
  <si>
    <t>MÉDICO CIRURGIA VASCULAR CENTRO CIRÚRGICO</t>
  </si>
  <si>
    <t>MÉDICO CIRURGIA PEDIÁTRICA CENTRO CIRÚRGICO</t>
  </si>
  <si>
    <t>MÉDICO CIRURGIA PLÁSTICA CENTRO CIRÚRGICO</t>
  </si>
  <si>
    <t>MÉDICO UROLOGIA CENTRO CIRÚRGICO</t>
  </si>
  <si>
    <t>MÉDICO PROCTOLOGIA CENTRO CIRÚRGICO</t>
  </si>
  <si>
    <t>MÉDICO CIRURGIA TORÁCICA CENTRO CIRÚRGICO</t>
  </si>
  <si>
    <t>MÉDICO ORTOPEDIA DIURNO EMERGÊNCIA</t>
  </si>
  <si>
    <t>MÉDICO ORTOPEDIA NOTURNO EMERGÊNCIA</t>
  </si>
  <si>
    <t>MÉDICO ORTOPEDIA PLANTÃO FDS EMERGÊNCIA</t>
  </si>
  <si>
    <t>MÉDICO CIRURGIA GERAL EMERGÊNCIA</t>
  </si>
  <si>
    <t>MÉDICO NEUROCIRURGIA EMERGÊNCIA</t>
  </si>
  <si>
    <t>MÉDICO CIRURGIA VASCULAR EMERGÊNCIA</t>
  </si>
  <si>
    <t>MÉDICO CIRURGIA PEDIÁTRICA EMERGÊNCIA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</si>
</sst>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8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7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164" fontId="59" fillId="0" borderId="2" xfId="1" applyFont="1" applyFill="1" applyBorder="1" applyAlignment="1" applyProtection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59" fillId="0" borderId="24" xfId="0" applyFont="1" applyBorder="1" applyAlignment="1">
      <alignment horizontal="center" vertical="center" wrapText="1"/>
    </xf>
    <xf numFmtId="164" fontId="59" fillId="0" borderId="25" xfId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59" fillId="0" borderId="24" xfId="0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 vertical="center"/>
    </xf>
    <xf numFmtId="0" fontId="59" fillId="9" borderId="51" xfId="0" applyFont="1" applyFill="1" applyBorder="1" applyAlignment="1">
      <alignment horizontal="center" vertical="center"/>
    </xf>
    <xf numFmtId="0" fontId="59" fillId="9" borderId="40" xfId="0" applyFont="1" applyFill="1" applyBorder="1" applyAlignment="1">
      <alignment horizontal="center" vertical="center"/>
    </xf>
    <xf numFmtId="0" fontId="59" fillId="0" borderId="3" xfId="1" applyNumberFormat="1" applyFont="1" applyFill="1" applyBorder="1" applyAlignment="1" applyProtection="1">
      <alignment horizontal="center" vertical="center" wrapText="1"/>
    </xf>
    <xf numFmtId="0" fontId="59" fillId="0" borderId="4" xfId="1" applyNumberFormat="1" applyFont="1" applyFill="1" applyBorder="1" applyAlignment="1" applyProtection="1">
      <alignment horizontal="center" vertical="center" wrapText="1"/>
    </xf>
    <xf numFmtId="164" fontId="59" fillId="0" borderId="3" xfId="1" applyFont="1" applyFill="1" applyBorder="1" applyAlignment="1" applyProtection="1">
      <alignment horizontal="center" vertical="center" wrapText="1"/>
    </xf>
    <xf numFmtId="164" fontId="59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59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61" fillId="0" borderId="24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 wrapText="1"/>
    </xf>
    <xf numFmtId="0" fontId="67" fillId="0" borderId="24" xfId="0" applyFont="1" applyFill="1" applyBorder="1" applyAlignment="1">
      <alignment horizontal="center" vertical="center" wrapText="1"/>
    </xf>
    <xf numFmtId="0" fontId="67" fillId="0" borderId="2" xfId="0" applyFont="1" applyFill="1" applyBorder="1" applyAlignment="1">
      <alignment horizontal="center" vertical="center" wrapText="1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9" t="s">
        <v>0</v>
      </c>
      <c r="B1" s="689"/>
      <c r="C1" s="689"/>
      <c r="D1" s="689"/>
      <c r="E1" s="689"/>
      <c r="F1" s="689"/>
      <c r="G1" s="689"/>
    </row>
    <row r="2" spans="1:12" s="4" customFormat="1" ht="21.75" customHeight="1" x14ac:dyDescent="0.25">
      <c r="A2" s="690" t="s">
        <v>1</v>
      </c>
      <c r="B2" s="690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1" t="s">
        <v>7</v>
      </c>
      <c r="B3" s="691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1"/>
      <c r="B4" s="691"/>
      <c r="C4" s="6"/>
      <c r="D4" s="6"/>
      <c r="E4" s="6"/>
      <c r="F4" s="6"/>
      <c r="G4" s="6"/>
    </row>
    <row r="5" spans="1:12" ht="12" customHeight="1" x14ac:dyDescent="0.25">
      <c r="A5" s="691" t="s">
        <v>8</v>
      </c>
      <c r="B5" s="691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7" t="s">
        <v>22</v>
      </c>
      <c r="B20" s="687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7" t="s">
        <v>23</v>
      </c>
      <c r="B21" s="687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8" t="s">
        <v>24</v>
      </c>
      <c r="B22" s="688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8" t="s">
        <v>26</v>
      </c>
      <c r="B23" s="688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78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8" t="s">
        <v>79</v>
      </c>
      <c r="B9" s="698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8" t="s">
        <v>80</v>
      </c>
      <c r="B10" s="698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8" t="s">
        <v>81</v>
      </c>
      <c r="B11" s="698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8" t="s">
        <v>82</v>
      </c>
      <c r="B12" s="698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8" t="s">
        <v>82</v>
      </c>
      <c r="B13" s="698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8" t="s">
        <v>83</v>
      </c>
      <c r="B14" s="698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8" t="s">
        <v>84</v>
      </c>
      <c r="B15" s="698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8" t="s">
        <v>85</v>
      </c>
      <c r="B16" s="698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7" t="s">
        <v>72</v>
      </c>
      <c r="B17" s="697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8" t="s">
        <v>39</v>
      </c>
      <c r="B19" s="698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8" t="s">
        <v>40</v>
      </c>
      <c r="B20" s="698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8" t="s">
        <v>41</v>
      </c>
      <c r="B21" s="698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8" t="s">
        <v>45</v>
      </c>
      <c r="B22" s="698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8" t="s">
        <v>46</v>
      </c>
      <c r="B23" s="698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8" t="s">
        <v>47</v>
      </c>
      <c r="B24" s="698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7" t="s">
        <v>74</v>
      </c>
      <c r="B25" s="697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7" t="s">
        <v>52</v>
      </c>
      <c r="B31" s="697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3"/>
      <c r="B34" s="693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5" t="s">
        <v>58</v>
      </c>
      <c r="B51" s="695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6" t="s">
        <v>59</v>
      </c>
      <c r="B52" s="696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6" t="s">
        <v>60</v>
      </c>
      <c r="B53" s="696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2" t="s">
        <v>24</v>
      </c>
      <c r="B54" s="692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2" t="s">
        <v>26</v>
      </c>
      <c r="B55" s="692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2" t="s">
        <v>27</v>
      </c>
      <c r="B56" s="692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9" t="s">
        <v>62</v>
      </c>
      <c r="B1" s="689"/>
      <c r="C1" s="689"/>
      <c r="D1" s="689"/>
      <c r="E1" s="689"/>
    </row>
    <row r="2" spans="1:10" s="33" customFormat="1" ht="32.25" customHeight="1" x14ac:dyDescent="0.25">
      <c r="A2" s="699" t="s">
        <v>28</v>
      </c>
      <c r="B2" s="699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8" t="s">
        <v>34</v>
      </c>
      <c r="B4" s="698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8" t="s">
        <v>35</v>
      </c>
      <c r="B5" s="698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8" t="s">
        <v>36</v>
      </c>
      <c r="B6" s="698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7" t="s">
        <v>37</v>
      </c>
      <c r="B7" s="697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8" t="s">
        <v>88</v>
      </c>
      <c r="B9" s="698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8" t="s">
        <v>89</v>
      </c>
      <c r="B10" s="698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8" t="s">
        <v>90</v>
      </c>
      <c r="B11" s="698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8" t="s">
        <v>91</v>
      </c>
      <c r="B12" s="698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7" t="s">
        <v>72</v>
      </c>
      <c r="B13" s="697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8" t="s">
        <v>92</v>
      </c>
      <c r="B15" s="698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8" t="s">
        <v>93</v>
      </c>
      <c r="B16" s="698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8" t="s">
        <v>94</v>
      </c>
      <c r="B17" s="698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8" t="s">
        <v>45</v>
      </c>
      <c r="B18" s="698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8" t="s">
        <v>46</v>
      </c>
      <c r="B19" s="698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8" t="s">
        <v>47</v>
      </c>
      <c r="B20" s="698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7" t="s">
        <v>74</v>
      </c>
      <c r="B21" s="697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7" t="s">
        <v>52</v>
      </c>
      <c r="B27" s="697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3"/>
      <c r="B30" s="693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5" t="s">
        <v>58</v>
      </c>
      <c r="B47" s="695"/>
      <c r="C47" s="67">
        <f>E31+C38</f>
        <v>0</v>
      </c>
      <c r="D47" s="56"/>
      <c r="E47" s="56"/>
    </row>
    <row r="48" spans="1:6" ht="14.1" customHeight="1" x14ac:dyDescent="0.25">
      <c r="A48" s="696" t="s">
        <v>22</v>
      </c>
      <c r="B48" s="696"/>
      <c r="C48" s="51">
        <f>E31+D38</f>
        <v>0</v>
      </c>
      <c r="D48" s="56"/>
      <c r="E48" s="56"/>
    </row>
    <row r="49" spans="1:10" ht="14.1" customHeight="1" x14ac:dyDescent="0.25">
      <c r="A49" s="696" t="s">
        <v>60</v>
      </c>
      <c r="B49" s="696"/>
      <c r="C49" s="51">
        <f>C48/(1-B44)</f>
        <v>0</v>
      </c>
      <c r="D49" s="56"/>
      <c r="E49" s="56"/>
    </row>
    <row r="50" spans="1:10" s="72" customFormat="1" ht="14.1" customHeight="1" x14ac:dyDescent="0.25">
      <c r="A50" s="692" t="s">
        <v>24</v>
      </c>
      <c r="B50" s="692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2" t="s">
        <v>26</v>
      </c>
      <c r="B51" s="692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2" t="s">
        <v>27</v>
      </c>
      <c r="B52" s="692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9" t="s">
        <v>62</v>
      </c>
      <c r="B1" s="689"/>
      <c r="C1" s="689"/>
      <c r="D1" s="689"/>
      <c r="E1" s="689"/>
      <c r="F1" s="689"/>
    </row>
    <row r="2" spans="1:11" s="33" customFormat="1" ht="20.25" customHeight="1" x14ac:dyDescent="0.25">
      <c r="A2" s="699" t="s">
        <v>1</v>
      </c>
      <c r="B2" s="699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3"/>
      <c r="B4" s="693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6" t="s">
        <v>22</v>
      </c>
      <c r="B22" s="696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6" t="s">
        <v>60</v>
      </c>
      <c r="B23" s="696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2" t="s">
        <v>24</v>
      </c>
      <c r="B24" s="692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2" t="s">
        <v>26</v>
      </c>
      <c r="B25" s="692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2" t="s">
        <v>27</v>
      </c>
      <c r="B26" s="692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9" t="s">
        <v>97</v>
      </c>
      <c r="B1" s="689"/>
      <c r="C1" s="689"/>
      <c r="D1" s="689"/>
      <c r="E1" s="689"/>
      <c r="F1" s="689"/>
      <c r="G1" s="689"/>
    </row>
    <row r="2" spans="1:12" s="94" customFormat="1" ht="18.75" customHeight="1" x14ac:dyDescent="0.25">
      <c r="A2" s="690" t="s">
        <v>1</v>
      </c>
      <c r="B2" s="690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7" t="s">
        <v>100</v>
      </c>
      <c r="B3" s="707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7" t="s">
        <v>8</v>
      </c>
      <c r="B8" s="707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8" t="s">
        <v>22</v>
      </c>
      <c r="B25" s="708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6" t="s">
        <v>60</v>
      </c>
      <c r="B26" s="706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8" t="s">
        <v>24</v>
      </c>
      <c r="B27" s="688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8" t="s">
        <v>26</v>
      </c>
      <c r="B28" s="688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8" t="s">
        <v>27</v>
      </c>
      <c r="B29" s="688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9" t="s">
        <v>134</v>
      </c>
      <c r="B37" s="709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62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8" t="s">
        <v>135</v>
      </c>
      <c r="B9" s="698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8" t="s">
        <v>136</v>
      </c>
      <c r="B10" s="698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8" t="s">
        <v>137</v>
      </c>
      <c r="B11" s="698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8" t="s">
        <v>138</v>
      </c>
      <c r="B12" s="698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8" t="s">
        <v>140</v>
      </c>
      <c r="B16" s="698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8" t="s">
        <v>141</v>
      </c>
      <c r="B17" s="698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8" t="s">
        <v>139</v>
      </c>
      <c r="B18" s="698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5" t="s">
        <v>17</v>
      </c>
      <c r="B48" s="695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6" t="s">
        <v>59</v>
      </c>
      <c r="B49" s="696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6" t="s">
        <v>60</v>
      </c>
      <c r="B50" s="696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2" t="s">
        <v>24</v>
      </c>
      <c r="B51" s="692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2" t="s">
        <v>27</v>
      </c>
      <c r="B53" s="692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121"/>
  <sheetViews>
    <sheetView showGridLines="0" tabSelected="1" topLeftCell="A68" zoomScale="120" zoomScaleNormal="120" zoomScaleSheetLayoutView="110" workbookViewId="0">
      <selection activeCell="J97" sqref="J97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8.75" customHeight="1" x14ac:dyDescent="0.2">
      <c r="A1" s="758" t="s">
        <v>280</v>
      </c>
      <c r="B1" s="759"/>
      <c r="C1" s="759"/>
      <c r="D1" s="759"/>
      <c r="E1" s="759"/>
      <c r="F1" s="759"/>
      <c r="G1" s="759"/>
      <c r="H1" s="759"/>
      <c r="I1" s="759"/>
      <c r="J1" s="760"/>
    </row>
    <row r="2" spans="1:10" ht="12.75" x14ac:dyDescent="0.2">
      <c r="A2" s="770" t="s">
        <v>255</v>
      </c>
      <c r="B2" s="771"/>
      <c r="C2" s="771"/>
      <c r="D2" s="771"/>
      <c r="E2" s="771"/>
      <c r="F2" s="771"/>
      <c r="G2" s="771"/>
      <c r="H2" s="771"/>
      <c r="I2" s="771"/>
      <c r="J2" s="772"/>
    </row>
    <row r="3" spans="1:10" ht="15" customHeight="1" x14ac:dyDescent="0.2">
      <c r="A3" s="754" t="s">
        <v>28</v>
      </c>
      <c r="B3" s="755"/>
      <c r="C3" s="755"/>
      <c r="D3" s="755"/>
      <c r="E3" s="763" t="s">
        <v>29</v>
      </c>
      <c r="F3" s="767"/>
      <c r="G3" s="761" t="s">
        <v>263</v>
      </c>
      <c r="H3" s="762"/>
      <c r="I3" s="763" t="s">
        <v>264</v>
      </c>
      <c r="J3" s="764"/>
    </row>
    <row r="4" spans="1:10" ht="15" customHeight="1" x14ac:dyDescent="0.2">
      <c r="A4" s="714" t="s">
        <v>281</v>
      </c>
      <c r="B4" s="756"/>
      <c r="C4" s="756"/>
      <c r="D4" s="756"/>
      <c r="E4" s="712">
        <v>731</v>
      </c>
      <c r="F4" s="713"/>
      <c r="G4" s="670">
        <f>ROUND(H4,2)</f>
        <v>0</v>
      </c>
      <c r="H4" s="669">
        <v>0</v>
      </c>
      <c r="I4" s="710">
        <f>E4*G4</f>
        <v>0</v>
      </c>
      <c r="J4" s="711"/>
    </row>
    <row r="5" spans="1:10" ht="15" customHeight="1" x14ac:dyDescent="0.2">
      <c r="A5" s="757" t="s">
        <v>282</v>
      </c>
      <c r="B5" s="756"/>
      <c r="C5" s="756"/>
      <c r="D5" s="756"/>
      <c r="E5" s="712">
        <v>731</v>
      </c>
      <c r="F5" s="713"/>
      <c r="G5" s="670">
        <f t="shared" ref="G5:G43" si="0">ROUND(H5,2)</f>
        <v>0</v>
      </c>
      <c r="H5" s="669">
        <v>0</v>
      </c>
      <c r="I5" s="710">
        <f>E5*G5</f>
        <v>0</v>
      </c>
      <c r="J5" s="711"/>
    </row>
    <row r="6" spans="1:10" ht="15" customHeight="1" x14ac:dyDescent="0.2">
      <c r="A6" s="714" t="s">
        <v>283</v>
      </c>
      <c r="B6" s="756"/>
      <c r="C6" s="756"/>
      <c r="D6" s="756"/>
      <c r="E6" s="712">
        <v>731</v>
      </c>
      <c r="F6" s="713"/>
      <c r="G6" s="670">
        <f t="shared" si="0"/>
        <v>0</v>
      </c>
      <c r="H6" s="669">
        <v>0</v>
      </c>
      <c r="I6" s="710">
        <f>E6*G6</f>
        <v>0</v>
      </c>
      <c r="J6" s="711"/>
    </row>
    <row r="7" spans="1:10" ht="15" hidden="1" customHeight="1" x14ac:dyDescent="0.2">
      <c r="A7" s="757"/>
      <c r="B7" s="756"/>
      <c r="C7" s="756"/>
      <c r="D7" s="756"/>
      <c r="E7" s="712"/>
      <c r="F7" s="713"/>
      <c r="G7" s="670">
        <f t="shared" si="0"/>
        <v>0</v>
      </c>
      <c r="H7" s="669">
        <v>0</v>
      </c>
      <c r="I7" s="710">
        <f t="shared" ref="I7:I40" si="1">E7*G7</f>
        <v>0</v>
      </c>
      <c r="J7" s="711"/>
    </row>
    <row r="8" spans="1:10" ht="15" customHeight="1" x14ac:dyDescent="0.2">
      <c r="A8" s="757" t="s">
        <v>279</v>
      </c>
      <c r="B8" s="756"/>
      <c r="C8" s="756"/>
      <c r="D8" s="756"/>
      <c r="E8" s="712">
        <v>1462</v>
      </c>
      <c r="F8" s="713"/>
      <c r="G8" s="670">
        <f t="shared" si="0"/>
        <v>0</v>
      </c>
      <c r="H8" s="669">
        <v>0</v>
      </c>
      <c r="I8" s="710">
        <f t="shared" si="1"/>
        <v>0</v>
      </c>
      <c r="J8" s="711"/>
    </row>
    <row r="9" spans="1:10" ht="15" customHeight="1" x14ac:dyDescent="0.2">
      <c r="A9" s="757" t="s">
        <v>284</v>
      </c>
      <c r="B9" s="756"/>
      <c r="C9" s="756"/>
      <c r="D9" s="756"/>
      <c r="E9" s="712">
        <v>183</v>
      </c>
      <c r="F9" s="713"/>
      <c r="G9" s="670">
        <f t="shared" si="0"/>
        <v>0</v>
      </c>
      <c r="H9" s="669">
        <v>0</v>
      </c>
      <c r="I9" s="710">
        <f t="shared" si="1"/>
        <v>0</v>
      </c>
      <c r="J9" s="711"/>
    </row>
    <row r="10" spans="1:10" ht="15" customHeight="1" x14ac:dyDescent="0.2">
      <c r="A10" s="757" t="s">
        <v>285</v>
      </c>
      <c r="B10" s="756"/>
      <c r="C10" s="756"/>
      <c r="D10" s="756"/>
      <c r="E10" s="712">
        <v>258</v>
      </c>
      <c r="F10" s="713"/>
      <c r="G10" s="670">
        <f t="shared" si="0"/>
        <v>0</v>
      </c>
      <c r="H10" s="669">
        <v>0</v>
      </c>
      <c r="I10" s="710">
        <f t="shared" si="1"/>
        <v>0</v>
      </c>
      <c r="J10" s="711"/>
    </row>
    <row r="11" spans="1:10" ht="15" customHeight="1" x14ac:dyDescent="0.2">
      <c r="A11" s="757" t="s">
        <v>286</v>
      </c>
      <c r="B11" s="756"/>
      <c r="C11" s="756"/>
      <c r="D11" s="756"/>
      <c r="E11" s="712">
        <v>258</v>
      </c>
      <c r="F11" s="713"/>
      <c r="G11" s="670">
        <f>ROUND(H11,2)</f>
        <v>0</v>
      </c>
      <c r="H11" s="669">
        <v>0</v>
      </c>
      <c r="I11" s="710">
        <f t="shared" si="1"/>
        <v>0</v>
      </c>
      <c r="J11" s="711"/>
    </row>
    <row r="12" spans="1:10" ht="15" customHeight="1" x14ac:dyDescent="0.2">
      <c r="A12" s="757" t="s">
        <v>287</v>
      </c>
      <c r="B12" s="756"/>
      <c r="C12" s="756"/>
      <c r="D12" s="756"/>
      <c r="E12" s="712">
        <v>77</v>
      </c>
      <c r="F12" s="713"/>
      <c r="G12" s="670">
        <f t="shared" si="0"/>
        <v>0</v>
      </c>
      <c r="H12" s="669">
        <v>0</v>
      </c>
      <c r="I12" s="710">
        <f t="shared" si="1"/>
        <v>0</v>
      </c>
      <c r="J12" s="711"/>
    </row>
    <row r="13" spans="1:10" ht="15" customHeight="1" x14ac:dyDescent="0.2">
      <c r="A13" s="757" t="s">
        <v>288</v>
      </c>
      <c r="B13" s="756"/>
      <c r="C13" s="756"/>
      <c r="D13" s="756"/>
      <c r="E13" s="712">
        <v>129</v>
      </c>
      <c r="F13" s="713"/>
      <c r="G13" s="670">
        <f t="shared" si="0"/>
        <v>0</v>
      </c>
      <c r="H13" s="669">
        <v>0</v>
      </c>
      <c r="I13" s="710">
        <f t="shared" si="1"/>
        <v>0</v>
      </c>
      <c r="J13" s="711"/>
    </row>
    <row r="14" spans="1:10" ht="15" customHeight="1" x14ac:dyDescent="0.2">
      <c r="A14" s="757" t="s">
        <v>289</v>
      </c>
      <c r="B14" s="756"/>
      <c r="C14" s="756"/>
      <c r="D14" s="756"/>
      <c r="E14" s="712">
        <v>129</v>
      </c>
      <c r="F14" s="713"/>
      <c r="G14" s="670">
        <f t="shared" si="0"/>
        <v>0</v>
      </c>
      <c r="H14" s="669">
        <v>0</v>
      </c>
      <c r="I14" s="710">
        <f t="shared" si="1"/>
        <v>0</v>
      </c>
      <c r="J14" s="711"/>
    </row>
    <row r="15" spans="1:10" ht="15" customHeight="1" x14ac:dyDescent="0.2">
      <c r="A15" s="757" t="s">
        <v>290</v>
      </c>
      <c r="B15" s="756"/>
      <c r="C15" s="756"/>
      <c r="D15" s="756"/>
      <c r="E15" s="712">
        <v>129</v>
      </c>
      <c r="F15" s="713"/>
      <c r="G15" s="670">
        <f t="shared" si="0"/>
        <v>0</v>
      </c>
      <c r="H15" s="669">
        <v>0</v>
      </c>
      <c r="I15" s="710">
        <f t="shared" si="1"/>
        <v>0</v>
      </c>
      <c r="J15" s="711"/>
    </row>
    <row r="16" spans="1:10" ht="15" customHeight="1" x14ac:dyDescent="0.2">
      <c r="A16" s="757" t="s">
        <v>291</v>
      </c>
      <c r="B16" s="756"/>
      <c r="C16" s="756"/>
      <c r="D16" s="756"/>
      <c r="E16" s="712">
        <v>129</v>
      </c>
      <c r="F16" s="713"/>
      <c r="G16" s="670">
        <f t="shared" si="0"/>
        <v>0</v>
      </c>
      <c r="H16" s="669">
        <v>0</v>
      </c>
      <c r="I16" s="710">
        <f t="shared" si="1"/>
        <v>0</v>
      </c>
      <c r="J16" s="711"/>
    </row>
    <row r="17" spans="1:10" ht="15" customHeight="1" x14ac:dyDescent="0.2">
      <c r="A17" s="757" t="s">
        <v>292</v>
      </c>
      <c r="B17" s="756"/>
      <c r="C17" s="756"/>
      <c r="D17" s="756"/>
      <c r="E17" s="712">
        <v>129</v>
      </c>
      <c r="F17" s="713"/>
      <c r="G17" s="670">
        <f t="shared" si="0"/>
        <v>0</v>
      </c>
      <c r="H17" s="669">
        <v>0</v>
      </c>
      <c r="I17" s="710">
        <f t="shared" si="1"/>
        <v>0</v>
      </c>
      <c r="J17" s="711"/>
    </row>
    <row r="18" spans="1:10" ht="15" customHeight="1" x14ac:dyDescent="0.2">
      <c r="A18" s="716" t="s">
        <v>293</v>
      </c>
      <c r="B18" s="717"/>
      <c r="C18" s="717"/>
      <c r="D18" s="718"/>
      <c r="E18" s="712">
        <v>129</v>
      </c>
      <c r="F18" s="713"/>
      <c r="G18" s="670">
        <f t="shared" si="0"/>
        <v>0</v>
      </c>
      <c r="H18" s="669">
        <v>0</v>
      </c>
      <c r="I18" s="710">
        <f t="shared" ref="I18:I26" si="2">E18*G18</f>
        <v>0</v>
      </c>
      <c r="J18" s="711"/>
    </row>
    <row r="19" spans="1:10" ht="15" customHeight="1" x14ac:dyDescent="0.2">
      <c r="A19" s="716" t="s">
        <v>294</v>
      </c>
      <c r="B19" s="717"/>
      <c r="C19" s="717"/>
      <c r="D19" s="718"/>
      <c r="E19" s="712">
        <v>129</v>
      </c>
      <c r="F19" s="713"/>
      <c r="G19" s="670">
        <f t="shared" si="0"/>
        <v>0</v>
      </c>
      <c r="H19" s="669">
        <v>0</v>
      </c>
      <c r="I19" s="710">
        <f t="shared" si="2"/>
        <v>0</v>
      </c>
      <c r="J19" s="711"/>
    </row>
    <row r="20" spans="1:10" ht="15" customHeight="1" x14ac:dyDescent="0.2">
      <c r="A20" s="716" t="s">
        <v>295</v>
      </c>
      <c r="B20" s="717"/>
      <c r="C20" s="717"/>
      <c r="D20" s="718"/>
      <c r="E20" s="712">
        <v>52</v>
      </c>
      <c r="F20" s="713"/>
      <c r="G20" s="670">
        <f t="shared" si="0"/>
        <v>0</v>
      </c>
      <c r="H20" s="669">
        <v>0</v>
      </c>
      <c r="I20" s="710">
        <f t="shared" si="2"/>
        <v>0</v>
      </c>
      <c r="J20" s="711"/>
    </row>
    <row r="21" spans="1:10" ht="15" customHeight="1" x14ac:dyDescent="0.2">
      <c r="A21" s="716" t="s">
        <v>296</v>
      </c>
      <c r="B21" s="717"/>
      <c r="C21" s="717"/>
      <c r="D21" s="718"/>
      <c r="E21" s="712">
        <v>52</v>
      </c>
      <c r="F21" s="713"/>
      <c r="G21" s="670">
        <f t="shared" si="0"/>
        <v>0</v>
      </c>
      <c r="H21" s="669">
        <v>0</v>
      </c>
      <c r="I21" s="710">
        <f t="shared" si="2"/>
        <v>0</v>
      </c>
      <c r="J21" s="711"/>
    </row>
    <row r="22" spans="1:10" ht="15" customHeight="1" x14ac:dyDescent="0.2">
      <c r="A22" s="716" t="s">
        <v>300</v>
      </c>
      <c r="B22" s="717"/>
      <c r="C22" s="717"/>
      <c r="D22" s="718"/>
      <c r="E22" s="712">
        <v>1462</v>
      </c>
      <c r="F22" s="713"/>
      <c r="G22" s="670">
        <f t="shared" si="0"/>
        <v>0</v>
      </c>
      <c r="H22" s="669">
        <v>0</v>
      </c>
      <c r="I22" s="710">
        <f t="shared" si="2"/>
        <v>0</v>
      </c>
      <c r="J22" s="711"/>
    </row>
    <row r="23" spans="1:10" ht="15" customHeight="1" x14ac:dyDescent="0.2">
      <c r="A23" s="716" t="s">
        <v>301</v>
      </c>
      <c r="B23" s="717"/>
      <c r="C23" s="717"/>
      <c r="D23" s="718"/>
      <c r="E23" s="712">
        <v>1462</v>
      </c>
      <c r="F23" s="713"/>
      <c r="G23" s="670">
        <f t="shared" si="0"/>
        <v>0</v>
      </c>
      <c r="H23" s="669">
        <v>0</v>
      </c>
      <c r="I23" s="710">
        <f t="shared" si="2"/>
        <v>0</v>
      </c>
      <c r="J23" s="711"/>
    </row>
    <row r="24" spans="1:10" ht="15" customHeight="1" x14ac:dyDescent="0.2">
      <c r="A24" s="716" t="s">
        <v>302</v>
      </c>
      <c r="B24" s="717"/>
      <c r="C24" s="717"/>
      <c r="D24" s="718"/>
      <c r="E24" s="712">
        <v>206</v>
      </c>
      <c r="F24" s="713"/>
      <c r="G24" s="670">
        <f t="shared" si="0"/>
        <v>0</v>
      </c>
      <c r="H24" s="669">
        <v>0</v>
      </c>
      <c r="I24" s="710">
        <f t="shared" si="2"/>
        <v>0</v>
      </c>
      <c r="J24" s="711"/>
    </row>
    <row r="25" spans="1:10" ht="15" customHeight="1" x14ac:dyDescent="0.2">
      <c r="A25" s="716" t="s">
        <v>303</v>
      </c>
      <c r="B25" s="717"/>
      <c r="C25" s="717"/>
      <c r="D25" s="718"/>
      <c r="E25" s="712">
        <v>206</v>
      </c>
      <c r="F25" s="713"/>
      <c r="G25" s="670">
        <f t="shared" si="0"/>
        <v>0</v>
      </c>
      <c r="H25" s="669">
        <v>0</v>
      </c>
      <c r="I25" s="710">
        <f t="shared" si="2"/>
        <v>0</v>
      </c>
      <c r="J25" s="711"/>
    </row>
    <row r="26" spans="1:10" ht="15" customHeight="1" x14ac:dyDescent="0.2">
      <c r="A26" s="716" t="s">
        <v>304</v>
      </c>
      <c r="B26" s="717"/>
      <c r="C26" s="717"/>
      <c r="D26" s="718"/>
      <c r="E26" s="712">
        <v>310</v>
      </c>
      <c r="F26" s="713"/>
      <c r="G26" s="670">
        <f t="shared" si="0"/>
        <v>0</v>
      </c>
      <c r="H26" s="669">
        <v>0</v>
      </c>
      <c r="I26" s="710">
        <f t="shared" si="2"/>
        <v>0</v>
      </c>
      <c r="J26" s="711"/>
    </row>
    <row r="27" spans="1:10" ht="15" customHeight="1" x14ac:dyDescent="0.2">
      <c r="A27" s="757" t="s">
        <v>305</v>
      </c>
      <c r="B27" s="756"/>
      <c r="C27" s="756"/>
      <c r="D27" s="756"/>
      <c r="E27" s="712">
        <v>103</v>
      </c>
      <c r="F27" s="713"/>
      <c r="G27" s="670">
        <f t="shared" si="0"/>
        <v>0</v>
      </c>
      <c r="H27" s="669">
        <v>0</v>
      </c>
      <c r="I27" s="710">
        <f t="shared" si="1"/>
        <v>0</v>
      </c>
      <c r="J27" s="711"/>
    </row>
    <row r="28" spans="1:10" ht="15" customHeight="1" x14ac:dyDescent="0.2">
      <c r="A28" s="716" t="s">
        <v>306</v>
      </c>
      <c r="B28" s="717"/>
      <c r="C28" s="717"/>
      <c r="D28" s="718"/>
      <c r="E28" s="712">
        <v>206</v>
      </c>
      <c r="F28" s="713"/>
      <c r="G28" s="670">
        <f t="shared" si="0"/>
        <v>0</v>
      </c>
      <c r="H28" s="669">
        <v>0</v>
      </c>
      <c r="I28" s="710">
        <f t="shared" ref="I28:I38" si="3">E28*G28</f>
        <v>0</v>
      </c>
      <c r="J28" s="711"/>
    </row>
    <row r="29" spans="1:10" ht="15" customHeight="1" x14ac:dyDescent="0.2">
      <c r="A29" s="716" t="s">
        <v>307</v>
      </c>
      <c r="B29" s="717"/>
      <c r="C29" s="717"/>
      <c r="D29" s="718"/>
      <c r="E29" s="712">
        <v>52</v>
      </c>
      <c r="F29" s="713"/>
      <c r="G29" s="670">
        <f t="shared" si="0"/>
        <v>0</v>
      </c>
      <c r="H29" s="669">
        <v>0</v>
      </c>
      <c r="I29" s="710">
        <f t="shared" si="3"/>
        <v>0</v>
      </c>
      <c r="J29" s="711"/>
    </row>
    <row r="30" spans="1:10" ht="15" customHeight="1" x14ac:dyDescent="0.2">
      <c r="A30" s="716" t="s">
        <v>308</v>
      </c>
      <c r="B30" s="717"/>
      <c r="C30" s="717"/>
      <c r="D30" s="718"/>
      <c r="E30" s="712">
        <v>52</v>
      </c>
      <c r="F30" s="713"/>
      <c r="G30" s="670">
        <f t="shared" si="0"/>
        <v>0</v>
      </c>
      <c r="H30" s="669">
        <v>0</v>
      </c>
      <c r="I30" s="710">
        <f t="shared" si="3"/>
        <v>0</v>
      </c>
      <c r="J30" s="711"/>
    </row>
    <row r="31" spans="1:10" ht="15" customHeight="1" x14ac:dyDescent="0.2">
      <c r="A31" s="716" t="s">
        <v>297</v>
      </c>
      <c r="B31" s="717"/>
      <c r="C31" s="717"/>
      <c r="D31" s="718"/>
      <c r="E31" s="712">
        <v>52</v>
      </c>
      <c r="F31" s="713"/>
      <c r="G31" s="670">
        <f t="shared" si="0"/>
        <v>0</v>
      </c>
      <c r="H31" s="669">
        <v>0</v>
      </c>
      <c r="I31" s="710">
        <f t="shared" si="3"/>
        <v>0</v>
      </c>
      <c r="J31" s="711"/>
    </row>
    <row r="32" spans="1:10" ht="15" customHeight="1" x14ac:dyDescent="0.2">
      <c r="A32" s="716" t="s">
        <v>298</v>
      </c>
      <c r="B32" s="717"/>
      <c r="C32" s="717"/>
      <c r="D32" s="718"/>
      <c r="E32" s="712">
        <v>129</v>
      </c>
      <c r="F32" s="713"/>
      <c r="G32" s="670">
        <f t="shared" si="0"/>
        <v>0</v>
      </c>
      <c r="H32" s="669">
        <v>0</v>
      </c>
      <c r="I32" s="710">
        <f t="shared" si="3"/>
        <v>0</v>
      </c>
      <c r="J32" s="711"/>
    </row>
    <row r="33" spans="1:10" ht="15" customHeight="1" x14ac:dyDescent="0.2">
      <c r="A33" s="716" t="s">
        <v>299</v>
      </c>
      <c r="B33" s="717"/>
      <c r="C33" s="717"/>
      <c r="D33" s="718"/>
      <c r="E33" s="712">
        <v>129</v>
      </c>
      <c r="F33" s="713"/>
      <c r="G33" s="670">
        <f t="shared" si="0"/>
        <v>0</v>
      </c>
      <c r="H33" s="669">
        <v>0</v>
      </c>
      <c r="I33" s="710">
        <f t="shared" si="3"/>
        <v>0</v>
      </c>
      <c r="J33" s="711"/>
    </row>
    <row r="34" spans="1:10" ht="15" customHeight="1" x14ac:dyDescent="0.2">
      <c r="A34" s="716" t="s">
        <v>309</v>
      </c>
      <c r="B34" s="717"/>
      <c r="C34" s="717"/>
      <c r="D34" s="718"/>
      <c r="E34" s="712">
        <v>516</v>
      </c>
      <c r="F34" s="713"/>
      <c r="G34" s="670">
        <f t="shared" si="0"/>
        <v>0</v>
      </c>
      <c r="H34" s="669">
        <v>0</v>
      </c>
      <c r="I34" s="710">
        <f t="shared" si="3"/>
        <v>0</v>
      </c>
      <c r="J34" s="711"/>
    </row>
    <row r="35" spans="1:10" ht="15" customHeight="1" x14ac:dyDescent="0.2">
      <c r="A35" s="716" t="s">
        <v>310</v>
      </c>
      <c r="B35" s="717"/>
      <c r="C35" s="717"/>
      <c r="D35" s="718"/>
      <c r="E35" s="712">
        <v>774</v>
      </c>
      <c r="F35" s="713"/>
      <c r="G35" s="670">
        <f t="shared" si="0"/>
        <v>0</v>
      </c>
      <c r="H35" s="669">
        <v>0</v>
      </c>
      <c r="I35" s="710">
        <f t="shared" si="3"/>
        <v>0</v>
      </c>
      <c r="J35" s="711"/>
    </row>
    <row r="36" spans="1:10" ht="15" customHeight="1" x14ac:dyDescent="0.2">
      <c r="A36" s="716" t="s">
        <v>311</v>
      </c>
      <c r="B36" s="717"/>
      <c r="C36" s="717"/>
      <c r="D36" s="718"/>
      <c r="E36" s="712">
        <v>619</v>
      </c>
      <c r="F36" s="713"/>
      <c r="G36" s="670">
        <f t="shared" si="0"/>
        <v>0</v>
      </c>
      <c r="H36" s="669">
        <v>0</v>
      </c>
      <c r="I36" s="710">
        <f t="shared" si="3"/>
        <v>0</v>
      </c>
      <c r="J36" s="711"/>
    </row>
    <row r="37" spans="1:10" ht="15" customHeight="1" x14ac:dyDescent="0.2">
      <c r="A37" s="716" t="s">
        <v>312</v>
      </c>
      <c r="B37" s="717"/>
      <c r="C37" s="717"/>
      <c r="D37" s="718"/>
      <c r="E37" s="712">
        <v>2923</v>
      </c>
      <c r="F37" s="713"/>
      <c r="G37" s="670">
        <f t="shared" si="0"/>
        <v>0</v>
      </c>
      <c r="H37" s="669">
        <v>0</v>
      </c>
      <c r="I37" s="710">
        <f t="shared" si="3"/>
        <v>0</v>
      </c>
      <c r="J37" s="711"/>
    </row>
    <row r="38" spans="1:10" ht="15" customHeight="1" x14ac:dyDescent="0.2">
      <c r="A38" s="716" t="s">
        <v>313</v>
      </c>
      <c r="B38" s="717"/>
      <c r="C38" s="717"/>
      <c r="D38" s="718"/>
      <c r="E38" s="712">
        <v>1462</v>
      </c>
      <c r="F38" s="713"/>
      <c r="G38" s="670">
        <f t="shared" si="0"/>
        <v>0</v>
      </c>
      <c r="H38" s="669">
        <v>0</v>
      </c>
      <c r="I38" s="710">
        <f t="shared" si="3"/>
        <v>0</v>
      </c>
      <c r="J38" s="711"/>
    </row>
    <row r="39" spans="1:10" ht="15" customHeight="1" x14ac:dyDescent="0.2">
      <c r="A39" s="757" t="s">
        <v>314</v>
      </c>
      <c r="B39" s="756"/>
      <c r="C39" s="756"/>
      <c r="D39" s="756"/>
      <c r="E39" s="712">
        <v>1462</v>
      </c>
      <c r="F39" s="713"/>
      <c r="G39" s="670">
        <f t="shared" si="0"/>
        <v>0</v>
      </c>
      <c r="H39" s="669">
        <v>0</v>
      </c>
      <c r="I39" s="710">
        <f>E39*G39</f>
        <v>0</v>
      </c>
      <c r="J39" s="711"/>
    </row>
    <row r="40" spans="1:10" ht="15" customHeight="1" x14ac:dyDescent="0.2">
      <c r="A40" s="757" t="s">
        <v>315</v>
      </c>
      <c r="B40" s="756"/>
      <c r="C40" s="756"/>
      <c r="D40" s="756"/>
      <c r="E40" s="712">
        <v>1462</v>
      </c>
      <c r="F40" s="713"/>
      <c r="G40" s="670">
        <f t="shared" si="0"/>
        <v>0</v>
      </c>
      <c r="H40" s="669">
        <v>0</v>
      </c>
      <c r="I40" s="710">
        <f t="shared" si="1"/>
        <v>0</v>
      </c>
      <c r="J40" s="711"/>
    </row>
    <row r="41" spans="1:10" ht="15" hidden="1" customHeight="1" x14ac:dyDescent="0.2">
      <c r="A41" s="757"/>
      <c r="B41" s="756"/>
      <c r="C41" s="756"/>
      <c r="D41" s="756"/>
      <c r="E41" s="712">
        <v>0</v>
      </c>
      <c r="F41" s="713"/>
      <c r="G41" s="670">
        <f t="shared" si="0"/>
        <v>0</v>
      </c>
      <c r="H41" s="669">
        <v>0</v>
      </c>
      <c r="I41" s="710">
        <f>E41*G41</f>
        <v>0</v>
      </c>
      <c r="J41" s="711"/>
    </row>
    <row r="42" spans="1:10" ht="15" hidden="1" customHeight="1" x14ac:dyDescent="0.2">
      <c r="A42" s="757"/>
      <c r="B42" s="756"/>
      <c r="C42" s="756"/>
      <c r="D42" s="756"/>
      <c r="E42" s="712">
        <v>0</v>
      </c>
      <c r="F42" s="713"/>
      <c r="G42" s="670">
        <f t="shared" si="0"/>
        <v>0</v>
      </c>
      <c r="H42" s="669">
        <v>0</v>
      </c>
      <c r="I42" s="710">
        <f>E42*G42</f>
        <v>0</v>
      </c>
      <c r="J42" s="711"/>
    </row>
    <row r="43" spans="1:10" ht="15" hidden="1" customHeight="1" x14ac:dyDescent="0.2">
      <c r="A43" s="757"/>
      <c r="B43" s="756"/>
      <c r="C43" s="756"/>
      <c r="D43" s="756"/>
      <c r="E43" s="712">
        <v>0</v>
      </c>
      <c r="F43" s="713"/>
      <c r="G43" s="670">
        <f t="shared" si="0"/>
        <v>0</v>
      </c>
      <c r="H43" s="669">
        <v>0</v>
      </c>
      <c r="I43" s="710">
        <f>E43*G43</f>
        <v>0</v>
      </c>
      <c r="J43" s="711"/>
    </row>
    <row r="44" spans="1:10" ht="15" customHeight="1" x14ac:dyDescent="0.2">
      <c r="A44" s="765" t="s">
        <v>256</v>
      </c>
      <c r="B44" s="766"/>
      <c r="C44" s="766"/>
      <c r="D44" s="766"/>
      <c r="E44" s="768">
        <f>SUM(E4:F40)</f>
        <v>19025</v>
      </c>
      <c r="F44" s="769"/>
      <c r="G44" s="671"/>
      <c r="H44" s="731" t="s">
        <v>275</v>
      </c>
      <c r="I44" s="773">
        <f>SUM(I4:J42)</f>
        <v>0</v>
      </c>
      <c r="J44" s="774"/>
    </row>
    <row r="45" spans="1:10" ht="15" customHeight="1" thickBot="1" x14ac:dyDescent="0.25">
      <c r="A45" s="740" t="s">
        <v>277</v>
      </c>
      <c r="B45" s="741"/>
      <c r="C45" s="741"/>
      <c r="D45" s="741"/>
      <c r="E45" s="742">
        <f>E44*12</f>
        <v>228300</v>
      </c>
      <c r="F45" s="743"/>
      <c r="G45" s="671"/>
      <c r="H45" s="732"/>
      <c r="I45" s="736">
        <f>I44*12</f>
        <v>0</v>
      </c>
      <c r="J45" s="737"/>
    </row>
    <row r="46" spans="1:10" ht="12" thickBot="1" x14ac:dyDescent="0.25">
      <c r="A46" s="618"/>
      <c r="B46" s="619"/>
      <c r="C46" s="620"/>
      <c r="D46" s="621"/>
      <c r="E46" s="622"/>
      <c r="F46" s="616"/>
      <c r="G46" s="616"/>
      <c r="H46" s="616"/>
      <c r="I46" s="623"/>
      <c r="J46" s="624"/>
    </row>
    <row r="47" spans="1:10" ht="12.75" x14ac:dyDescent="0.2">
      <c r="A47" s="746" t="s">
        <v>265</v>
      </c>
      <c r="B47" s="747"/>
      <c r="C47" s="744" t="s">
        <v>262</v>
      </c>
      <c r="D47" s="745"/>
      <c r="F47" s="750" t="s">
        <v>266</v>
      </c>
      <c r="G47" s="625" t="s">
        <v>261</v>
      </c>
      <c r="H47" s="752" t="s">
        <v>254</v>
      </c>
      <c r="I47" s="738"/>
      <c r="J47" s="739"/>
    </row>
    <row r="48" spans="1:10" ht="12.75" x14ac:dyDescent="0.2">
      <c r="A48" s="748"/>
      <c r="B48" s="749"/>
      <c r="C48" s="666"/>
      <c r="D48" s="667" t="s">
        <v>275</v>
      </c>
      <c r="F48" s="751"/>
      <c r="G48" s="668" t="s">
        <v>275</v>
      </c>
      <c r="H48" s="753"/>
      <c r="I48" s="662"/>
      <c r="J48" s="663"/>
    </row>
    <row r="49" spans="1:10" ht="25.5" x14ac:dyDescent="0.2">
      <c r="A49" s="626" t="s">
        <v>259</v>
      </c>
      <c r="B49" s="664" t="e">
        <f>C49/$E$95</f>
        <v>#DIV/0!</v>
      </c>
      <c r="C49" s="665">
        <f>ROUND(D49,2)</f>
        <v>0</v>
      </c>
      <c r="D49" s="627">
        <v>0</v>
      </c>
      <c r="F49" s="629" t="s">
        <v>19</v>
      </c>
      <c r="G49" s="630">
        <v>6.4999999999999997E-3</v>
      </c>
      <c r="H49" s="631">
        <f>$I$44*G49</f>
        <v>0</v>
      </c>
      <c r="I49" s="623"/>
      <c r="J49" s="624"/>
    </row>
    <row r="50" spans="1:10" ht="25.5" x14ac:dyDescent="0.2">
      <c r="A50" s="626" t="s">
        <v>15</v>
      </c>
      <c r="B50" s="664" t="e">
        <f>C50/$E$95</f>
        <v>#DIV/0!</v>
      </c>
      <c r="C50" s="665">
        <f>ROUND(D50,2)</f>
        <v>0</v>
      </c>
      <c r="D50" s="627">
        <v>0</v>
      </c>
      <c r="F50" s="629" t="s">
        <v>20</v>
      </c>
      <c r="G50" s="630">
        <v>0.03</v>
      </c>
      <c r="H50" s="631">
        <f>$I$44*G50</f>
        <v>0</v>
      </c>
      <c r="I50" s="623"/>
      <c r="J50" s="660"/>
    </row>
    <row r="51" spans="1:10" ht="12.75" x14ac:dyDescent="0.2">
      <c r="A51" s="626" t="s">
        <v>55</v>
      </c>
      <c r="B51" s="664" t="e">
        <f>C51/($E$95+C49+C50)</f>
        <v>#DIV/0!</v>
      </c>
      <c r="C51" s="665">
        <f>ROUND(D51,2)</f>
        <v>0</v>
      </c>
      <c r="D51" s="627">
        <v>0</v>
      </c>
      <c r="F51" s="629" t="s">
        <v>21</v>
      </c>
      <c r="G51" s="630">
        <v>0.05</v>
      </c>
      <c r="H51" s="631">
        <f t="shared" ref="H51" si="4">$I$44*G51</f>
        <v>0</v>
      </c>
      <c r="I51" s="623"/>
      <c r="J51" s="624"/>
    </row>
    <row r="52" spans="1:10" s="636" customFormat="1" ht="15.75" customHeight="1" thickBot="1" x14ac:dyDescent="0.25">
      <c r="A52" s="661" t="s">
        <v>260</v>
      </c>
      <c r="B52" s="633" t="e">
        <f>SUM(B49:B51)</f>
        <v>#DIV/0!</v>
      </c>
      <c r="C52" s="719">
        <f>SUM(C49:C51)</f>
        <v>0</v>
      </c>
      <c r="D52" s="720"/>
      <c r="F52" s="632" t="s">
        <v>17</v>
      </c>
      <c r="G52" s="633">
        <f ca="1">SUM(G49:G52)</f>
        <v>8.6499999999999994E-2</v>
      </c>
      <c r="H52" s="634">
        <f>SUM(H49:H51)</f>
        <v>0</v>
      </c>
      <c r="I52" s="658"/>
      <c r="J52" s="635"/>
    </row>
    <row r="53" spans="1:10" x14ac:dyDescent="0.2">
      <c r="A53" s="618"/>
      <c r="B53" s="619"/>
      <c r="C53" s="622"/>
      <c r="D53" s="621"/>
      <c r="E53" s="622"/>
      <c r="F53" s="616"/>
      <c r="G53" s="616"/>
      <c r="H53" s="616"/>
      <c r="I53" s="616"/>
      <c r="J53" s="624"/>
    </row>
    <row r="54" spans="1:10" ht="12" thickBot="1" x14ac:dyDescent="0.25">
      <c r="A54" s="637"/>
      <c r="B54" s="616"/>
      <c r="C54" s="616"/>
      <c r="D54" s="616"/>
      <c r="E54" s="616"/>
      <c r="F54" s="616"/>
      <c r="G54" s="616"/>
      <c r="H54" s="616"/>
      <c r="I54" s="616"/>
      <c r="J54" s="624"/>
    </row>
    <row r="55" spans="1:10" ht="12.75" x14ac:dyDescent="0.2">
      <c r="A55" s="733" t="s">
        <v>267</v>
      </c>
      <c r="B55" s="734"/>
      <c r="C55" s="734"/>
      <c r="D55" s="734"/>
      <c r="E55" s="735"/>
      <c r="F55" s="733" t="s">
        <v>268</v>
      </c>
      <c r="G55" s="734"/>
      <c r="H55" s="734"/>
      <c r="I55" s="734"/>
      <c r="J55" s="735"/>
    </row>
    <row r="56" spans="1:10" ht="25.5" x14ac:dyDescent="0.2">
      <c r="A56" s="754" t="s">
        <v>28</v>
      </c>
      <c r="B56" s="755"/>
      <c r="C56" s="682" t="s">
        <v>29</v>
      </c>
      <c r="D56" s="683" t="s">
        <v>257</v>
      </c>
      <c r="E56" s="684" t="s">
        <v>258</v>
      </c>
      <c r="F56" s="685" t="s">
        <v>274</v>
      </c>
      <c r="G56" s="683" t="s">
        <v>271</v>
      </c>
      <c r="H56" s="683" t="s">
        <v>270</v>
      </c>
      <c r="I56" s="682" t="s">
        <v>273</v>
      </c>
      <c r="J56" s="686" t="s">
        <v>272</v>
      </c>
    </row>
    <row r="57" spans="1:10" ht="12.75" x14ac:dyDescent="0.2">
      <c r="A57" s="714" t="str">
        <f t="shared" ref="A57:A70" si="5">A4</f>
        <v>MÉDICO ORTOPEDIA ROTINA ENFERMARIA</v>
      </c>
      <c r="B57" s="715"/>
      <c r="C57" s="672">
        <f t="shared" ref="C57:C70" si="6">E4</f>
        <v>731</v>
      </c>
      <c r="D57" s="638">
        <f>IFERROR(I57-H57-G57,"0")</f>
        <v>0</v>
      </c>
      <c r="E57" s="673">
        <f>C57*D57</f>
        <v>0</v>
      </c>
      <c r="F57" s="676" t="str">
        <f t="shared" ref="F57:F70" si="7">IFERROR(J57/$J$95,"0")</f>
        <v>0</v>
      </c>
      <c r="G57" s="638">
        <f>IFERROR(($C$52*F57)/C57,"0")</f>
        <v>0</v>
      </c>
      <c r="H57" s="638">
        <f>IFERROR(($H$52*F57)/C57,"0")</f>
        <v>0</v>
      </c>
      <c r="I57" s="639">
        <f t="shared" ref="I57:I70" si="8">G4</f>
        <v>0</v>
      </c>
      <c r="J57" s="674">
        <f t="shared" ref="J57:J70" si="9">I4</f>
        <v>0</v>
      </c>
    </row>
    <row r="58" spans="1:10" ht="12.75" x14ac:dyDescent="0.2">
      <c r="A58" s="714" t="str">
        <f t="shared" si="5"/>
        <v>MÉDICO CIRURGIA GERAL ROTINA ENFERMARIA</v>
      </c>
      <c r="B58" s="715"/>
      <c r="C58" s="672">
        <f t="shared" si="6"/>
        <v>731</v>
      </c>
      <c r="D58" s="638">
        <f t="shared" ref="D58:D94" si="10">IFERROR(I58-H58-G58,"0")</f>
        <v>0</v>
      </c>
      <c r="E58" s="673">
        <f t="shared" ref="E58:E94" si="11">C58*D58</f>
        <v>0</v>
      </c>
      <c r="F58" s="676" t="str">
        <f t="shared" si="7"/>
        <v>0</v>
      </c>
      <c r="G58" s="638">
        <f t="shared" ref="G58:G94" si="12">IFERROR(($C$52*F58)/C58,"0")</f>
        <v>0</v>
      </c>
      <c r="H58" s="638">
        <f t="shared" ref="H58:H94" si="13">IFERROR(($H$52*F58)/C58,"0")</f>
        <v>0</v>
      </c>
      <c r="I58" s="639">
        <f t="shared" si="8"/>
        <v>0</v>
      </c>
      <c r="J58" s="674">
        <f t="shared" si="9"/>
        <v>0</v>
      </c>
    </row>
    <row r="59" spans="1:10" ht="12.75" x14ac:dyDescent="0.2">
      <c r="A59" s="714" t="str">
        <f t="shared" si="5"/>
        <v>MÉDICO NEUROCIRURGIA ROTINA ENFERMARIA</v>
      </c>
      <c r="B59" s="715"/>
      <c r="C59" s="672">
        <f t="shared" si="6"/>
        <v>731</v>
      </c>
      <c r="D59" s="638">
        <f t="shared" si="10"/>
        <v>0</v>
      </c>
      <c r="E59" s="673">
        <f t="shared" si="11"/>
        <v>0</v>
      </c>
      <c r="F59" s="676" t="str">
        <f t="shared" si="7"/>
        <v>0</v>
      </c>
      <c r="G59" s="638">
        <f t="shared" si="12"/>
        <v>0</v>
      </c>
      <c r="H59" s="638">
        <f t="shared" si="13"/>
        <v>0</v>
      </c>
      <c r="I59" s="639">
        <f t="shared" si="8"/>
        <v>0</v>
      </c>
      <c r="J59" s="674">
        <f t="shared" si="9"/>
        <v>0</v>
      </c>
    </row>
    <row r="60" spans="1:10" ht="12.75" hidden="1" x14ac:dyDescent="0.2">
      <c r="A60" s="714">
        <f t="shared" si="5"/>
        <v>0</v>
      </c>
      <c r="B60" s="715"/>
      <c r="C60" s="672">
        <f t="shared" si="6"/>
        <v>0</v>
      </c>
      <c r="D60" s="638">
        <f t="shared" si="10"/>
        <v>0</v>
      </c>
      <c r="E60" s="673">
        <f t="shared" si="11"/>
        <v>0</v>
      </c>
      <c r="F60" s="676" t="str">
        <f t="shared" si="7"/>
        <v>0</v>
      </c>
      <c r="G60" s="638" t="str">
        <f t="shared" si="12"/>
        <v>0</v>
      </c>
      <c r="H60" s="638" t="str">
        <f t="shared" si="13"/>
        <v>0</v>
      </c>
      <c r="I60" s="639">
        <f t="shared" si="8"/>
        <v>0</v>
      </c>
      <c r="J60" s="674">
        <f t="shared" si="9"/>
        <v>0</v>
      </c>
    </row>
    <row r="61" spans="1:10" ht="12.75" x14ac:dyDescent="0.2">
      <c r="A61" s="714" t="str">
        <f t="shared" si="5"/>
        <v>MÉDICO CLÍNICA MÉDICA ROTINA ENFERMARIA</v>
      </c>
      <c r="B61" s="715"/>
      <c r="C61" s="672">
        <f t="shared" si="6"/>
        <v>1462</v>
      </c>
      <c r="D61" s="638">
        <f t="shared" si="10"/>
        <v>0</v>
      </c>
      <c r="E61" s="673">
        <f t="shared" si="11"/>
        <v>0</v>
      </c>
      <c r="F61" s="676" t="str">
        <f t="shared" si="7"/>
        <v>0</v>
      </c>
      <c r="G61" s="638">
        <f t="shared" si="12"/>
        <v>0</v>
      </c>
      <c r="H61" s="638">
        <f t="shared" si="13"/>
        <v>0</v>
      </c>
      <c r="I61" s="639">
        <f t="shared" si="8"/>
        <v>0</v>
      </c>
      <c r="J61" s="674">
        <f t="shared" si="9"/>
        <v>0</v>
      </c>
    </row>
    <row r="62" spans="1:10" ht="12.75" x14ac:dyDescent="0.2">
      <c r="A62" s="714" t="str">
        <f t="shared" si="5"/>
        <v>MÉDICO CIRURGIA VASCULAR ROTINA ENFERMARIA</v>
      </c>
      <c r="B62" s="715"/>
      <c r="C62" s="672">
        <f t="shared" si="6"/>
        <v>183</v>
      </c>
      <c r="D62" s="638">
        <f t="shared" si="10"/>
        <v>0</v>
      </c>
      <c r="E62" s="673">
        <f t="shared" si="11"/>
        <v>0</v>
      </c>
      <c r="F62" s="676" t="str">
        <f t="shared" si="7"/>
        <v>0</v>
      </c>
      <c r="G62" s="638">
        <f t="shared" si="12"/>
        <v>0</v>
      </c>
      <c r="H62" s="638">
        <f t="shared" si="13"/>
        <v>0</v>
      </c>
      <c r="I62" s="639">
        <f t="shared" si="8"/>
        <v>0</v>
      </c>
      <c r="J62" s="674">
        <f t="shared" si="9"/>
        <v>0</v>
      </c>
    </row>
    <row r="63" spans="1:10" ht="12.75" x14ac:dyDescent="0.2">
      <c r="A63" s="714" t="str">
        <f t="shared" si="5"/>
        <v>MÉDICO ORTOPEDIA AMBULATÓRIO</v>
      </c>
      <c r="B63" s="715"/>
      <c r="C63" s="672">
        <f t="shared" si="6"/>
        <v>258</v>
      </c>
      <c r="D63" s="638">
        <f t="shared" si="10"/>
        <v>0</v>
      </c>
      <c r="E63" s="673">
        <f t="shared" si="11"/>
        <v>0</v>
      </c>
      <c r="F63" s="676" t="str">
        <f t="shared" si="7"/>
        <v>0</v>
      </c>
      <c r="G63" s="638">
        <f t="shared" si="12"/>
        <v>0</v>
      </c>
      <c r="H63" s="638">
        <f t="shared" si="13"/>
        <v>0</v>
      </c>
      <c r="I63" s="639">
        <f t="shared" si="8"/>
        <v>0</v>
      </c>
      <c r="J63" s="674">
        <f t="shared" si="9"/>
        <v>0</v>
      </c>
    </row>
    <row r="64" spans="1:10" ht="12.75" x14ac:dyDescent="0.2">
      <c r="A64" s="714" t="str">
        <f t="shared" si="5"/>
        <v>MÉDICO CIRURGIA GERAL AMBULATÓRIO</v>
      </c>
      <c r="B64" s="715"/>
      <c r="C64" s="672">
        <f t="shared" si="6"/>
        <v>258</v>
      </c>
      <c r="D64" s="638">
        <f t="shared" si="10"/>
        <v>0</v>
      </c>
      <c r="E64" s="673">
        <f t="shared" si="11"/>
        <v>0</v>
      </c>
      <c r="F64" s="676" t="str">
        <f t="shared" si="7"/>
        <v>0</v>
      </c>
      <c r="G64" s="638">
        <f t="shared" si="12"/>
        <v>0</v>
      </c>
      <c r="H64" s="638">
        <f t="shared" si="13"/>
        <v>0</v>
      </c>
      <c r="I64" s="639">
        <f t="shared" si="8"/>
        <v>0</v>
      </c>
      <c r="J64" s="674">
        <f t="shared" si="9"/>
        <v>0</v>
      </c>
    </row>
    <row r="65" spans="1:10" ht="12.75" x14ac:dyDescent="0.2">
      <c r="A65" s="714" t="str">
        <f t="shared" si="5"/>
        <v>MÉDICO NEUROCIRURGIA AMBULATÓRIO</v>
      </c>
      <c r="B65" s="715"/>
      <c r="C65" s="672">
        <f t="shared" si="6"/>
        <v>77</v>
      </c>
      <c r="D65" s="638">
        <f t="shared" si="10"/>
        <v>0</v>
      </c>
      <c r="E65" s="673">
        <f t="shared" si="11"/>
        <v>0</v>
      </c>
      <c r="F65" s="676" t="str">
        <f t="shared" si="7"/>
        <v>0</v>
      </c>
      <c r="G65" s="638">
        <f t="shared" si="12"/>
        <v>0</v>
      </c>
      <c r="H65" s="638">
        <f t="shared" si="13"/>
        <v>0</v>
      </c>
      <c r="I65" s="639">
        <f t="shared" si="8"/>
        <v>0</v>
      </c>
      <c r="J65" s="674">
        <f t="shared" si="9"/>
        <v>0</v>
      </c>
    </row>
    <row r="66" spans="1:10" ht="12.75" x14ac:dyDescent="0.2">
      <c r="A66" s="714" t="str">
        <f t="shared" si="5"/>
        <v>MÉDICO CIRURGIA VASCULAR AMBULATÓRIO</v>
      </c>
      <c r="B66" s="715"/>
      <c r="C66" s="672">
        <f t="shared" si="6"/>
        <v>129</v>
      </c>
      <c r="D66" s="638">
        <f t="shared" si="10"/>
        <v>0</v>
      </c>
      <c r="E66" s="673">
        <f t="shared" si="11"/>
        <v>0</v>
      </c>
      <c r="F66" s="676" t="str">
        <f t="shared" si="7"/>
        <v>0</v>
      </c>
      <c r="G66" s="638">
        <f t="shared" si="12"/>
        <v>0</v>
      </c>
      <c r="H66" s="638">
        <f t="shared" si="13"/>
        <v>0</v>
      </c>
      <c r="I66" s="639">
        <f t="shared" si="8"/>
        <v>0</v>
      </c>
      <c r="J66" s="674">
        <f t="shared" si="9"/>
        <v>0</v>
      </c>
    </row>
    <row r="67" spans="1:10" ht="12.75" x14ac:dyDescent="0.2">
      <c r="A67" s="714" t="str">
        <f t="shared" si="5"/>
        <v>MÉDICO CIRURGIA PEDIÁTRICA AMBULATÓRIO</v>
      </c>
      <c r="B67" s="715"/>
      <c r="C67" s="672">
        <f t="shared" si="6"/>
        <v>129</v>
      </c>
      <c r="D67" s="638">
        <f t="shared" si="10"/>
        <v>0</v>
      </c>
      <c r="E67" s="673">
        <f t="shared" si="11"/>
        <v>0</v>
      </c>
      <c r="F67" s="676" t="str">
        <f t="shared" si="7"/>
        <v>0</v>
      </c>
      <c r="G67" s="638">
        <f t="shared" si="12"/>
        <v>0</v>
      </c>
      <c r="H67" s="638">
        <f t="shared" si="13"/>
        <v>0</v>
      </c>
      <c r="I67" s="639">
        <f t="shared" si="8"/>
        <v>0</v>
      </c>
      <c r="J67" s="674">
        <f t="shared" si="9"/>
        <v>0</v>
      </c>
    </row>
    <row r="68" spans="1:10" ht="12.75" customHeight="1" x14ac:dyDescent="0.2">
      <c r="A68" s="714" t="str">
        <f t="shared" si="5"/>
        <v>MÉDICO ORTOPEDIA COORDENAÇÃO</v>
      </c>
      <c r="B68" s="715"/>
      <c r="C68" s="672">
        <f t="shared" si="6"/>
        <v>129</v>
      </c>
      <c r="D68" s="638">
        <f t="shared" si="10"/>
        <v>0</v>
      </c>
      <c r="E68" s="673">
        <f t="shared" si="11"/>
        <v>0</v>
      </c>
      <c r="F68" s="676" t="str">
        <f t="shared" si="7"/>
        <v>0</v>
      </c>
      <c r="G68" s="638">
        <f t="shared" si="12"/>
        <v>0</v>
      </c>
      <c r="H68" s="638">
        <f t="shared" si="13"/>
        <v>0</v>
      </c>
      <c r="I68" s="639">
        <f t="shared" si="8"/>
        <v>0</v>
      </c>
      <c r="J68" s="674">
        <f t="shared" si="9"/>
        <v>0</v>
      </c>
    </row>
    <row r="69" spans="1:10" ht="12.75" customHeight="1" x14ac:dyDescent="0.2">
      <c r="A69" s="714" t="str">
        <f t="shared" si="5"/>
        <v>MÉDICO CIRURGIA GERAL COORDENAÇÃO</v>
      </c>
      <c r="B69" s="715"/>
      <c r="C69" s="672">
        <f t="shared" si="6"/>
        <v>129</v>
      </c>
      <c r="D69" s="638">
        <f t="shared" si="10"/>
        <v>0</v>
      </c>
      <c r="E69" s="673">
        <f t="shared" si="11"/>
        <v>0</v>
      </c>
      <c r="F69" s="676" t="str">
        <f t="shared" si="7"/>
        <v>0</v>
      </c>
      <c r="G69" s="638">
        <f t="shared" si="12"/>
        <v>0</v>
      </c>
      <c r="H69" s="638">
        <f t="shared" si="13"/>
        <v>0</v>
      </c>
      <c r="I69" s="639">
        <f t="shared" si="8"/>
        <v>0</v>
      </c>
      <c r="J69" s="674">
        <f t="shared" si="9"/>
        <v>0</v>
      </c>
    </row>
    <row r="70" spans="1:10" ht="12.75" customHeight="1" x14ac:dyDescent="0.2">
      <c r="A70" s="714" t="str">
        <f t="shared" si="5"/>
        <v>MÉDICO NEUROCIRURGIA COORDENAÇÃO</v>
      </c>
      <c r="B70" s="715"/>
      <c r="C70" s="672">
        <f t="shared" si="6"/>
        <v>129</v>
      </c>
      <c r="D70" s="638">
        <f t="shared" si="10"/>
        <v>0</v>
      </c>
      <c r="E70" s="673">
        <f t="shared" si="11"/>
        <v>0</v>
      </c>
      <c r="F70" s="676" t="str">
        <f t="shared" si="7"/>
        <v>0</v>
      </c>
      <c r="G70" s="638">
        <f>IFERROR(($C$52*F70)/C70,"0")</f>
        <v>0</v>
      </c>
      <c r="H70" s="638">
        <f t="shared" si="13"/>
        <v>0</v>
      </c>
      <c r="I70" s="639">
        <f t="shared" si="8"/>
        <v>0</v>
      </c>
      <c r="J70" s="674">
        <f t="shared" si="9"/>
        <v>0</v>
      </c>
    </row>
    <row r="71" spans="1:10" ht="12.75" customHeight="1" x14ac:dyDescent="0.2">
      <c r="A71" s="714" t="str">
        <f t="shared" ref="A71:A93" si="14">A18</f>
        <v>MÉDICO CIRURGIA VASCULAR COORDENAÇÃO</v>
      </c>
      <c r="B71" s="715"/>
      <c r="C71" s="672">
        <f t="shared" ref="C71:C93" si="15">E18</f>
        <v>129</v>
      </c>
      <c r="D71" s="638">
        <f t="shared" si="10"/>
        <v>0</v>
      </c>
      <c r="E71" s="673">
        <f t="shared" si="11"/>
        <v>0</v>
      </c>
      <c r="F71" s="676" t="str">
        <f t="shared" ref="F71:F88" si="16">IFERROR(J71/$J$95,"0")</f>
        <v>0</v>
      </c>
      <c r="G71" s="638">
        <f t="shared" si="12"/>
        <v>0</v>
      </c>
      <c r="H71" s="638">
        <f t="shared" si="13"/>
        <v>0</v>
      </c>
      <c r="I71" s="639">
        <f t="shared" ref="I71:I88" si="17">G18</f>
        <v>0</v>
      </c>
      <c r="J71" s="674">
        <f t="shared" ref="J71:J88" si="18">I18</f>
        <v>0</v>
      </c>
    </row>
    <row r="72" spans="1:10" ht="12.75" customHeight="1" x14ac:dyDescent="0.2">
      <c r="A72" s="714" t="str">
        <f t="shared" si="14"/>
        <v>MÉDICO CIRURGIA PEDIÁTRICA COORDENAÇÃO</v>
      </c>
      <c r="B72" s="715"/>
      <c r="C72" s="672">
        <f t="shared" si="15"/>
        <v>129</v>
      </c>
      <c r="D72" s="638">
        <f t="shared" si="10"/>
        <v>0</v>
      </c>
      <c r="E72" s="673">
        <f t="shared" si="11"/>
        <v>0</v>
      </c>
      <c r="F72" s="676" t="str">
        <f t="shared" si="16"/>
        <v>0</v>
      </c>
      <c r="G72" s="638">
        <f t="shared" si="12"/>
        <v>0</v>
      </c>
      <c r="H72" s="638">
        <f t="shared" si="13"/>
        <v>0</v>
      </c>
      <c r="I72" s="639">
        <f t="shared" si="17"/>
        <v>0</v>
      </c>
      <c r="J72" s="674">
        <f t="shared" si="18"/>
        <v>0</v>
      </c>
    </row>
    <row r="73" spans="1:10" ht="12.75" customHeight="1" x14ac:dyDescent="0.2">
      <c r="A73" s="714" t="str">
        <f t="shared" si="14"/>
        <v>MÉDICO ORTOPEDIA PRECEPTORIA</v>
      </c>
      <c r="B73" s="715"/>
      <c r="C73" s="672">
        <f t="shared" si="15"/>
        <v>52</v>
      </c>
      <c r="D73" s="638">
        <f t="shared" si="10"/>
        <v>0</v>
      </c>
      <c r="E73" s="673">
        <f t="shared" si="11"/>
        <v>0</v>
      </c>
      <c r="F73" s="676" t="str">
        <f t="shared" si="16"/>
        <v>0</v>
      </c>
      <c r="G73" s="638">
        <f t="shared" si="12"/>
        <v>0</v>
      </c>
      <c r="H73" s="638">
        <f t="shared" si="13"/>
        <v>0</v>
      </c>
      <c r="I73" s="639">
        <f t="shared" si="17"/>
        <v>0</v>
      </c>
      <c r="J73" s="674">
        <f t="shared" si="18"/>
        <v>0</v>
      </c>
    </row>
    <row r="74" spans="1:10" ht="12.75" customHeight="1" x14ac:dyDescent="0.2">
      <c r="A74" s="714" t="str">
        <f t="shared" si="14"/>
        <v>MÉDICO CIRURGIA GERAL PRECEPTORIA</v>
      </c>
      <c r="B74" s="715"/>
      <c r="C74" s="672">
        <f t="shared" si="15"/>
        <v>52</v>
      </c>
      <c r="D74" s="638">
        <f t="shared" si="10"/>
        <v>0</v>
      </c>
      <c r="E74" s="673">
        <f t="shared" si="11"/>
        <v>0</v>
      </c>
      <c r="F74" s="676" t="str">
        <f t="shared" si="16"/>
        <v>0</v>
      </c>
      <c r="G74" s="638">
        <f t="shared" si="12"/>
        <v>0</v>
      </c>
      <c r="H74" s="638">
        <f t="shared" si="13"/>
        <v>0</v>
      </c>
      <c r="I74" s="639">
        <f t="shared" si="17"/>
        <v>0</v>
      </c>
      <c r="J74" s="674">
        <f t="shared" si="18"/>
        <v>0</v>
      </c>
    </row>
    <row r="75" spans="1:10" ht="12.75" customHeight="1" x14ac:dyDescent="0.2">
      <c r="A75" s="714" t="str">
        <f t="shared" si="14"/>
        <v>MÉDICO ORTOPEDIA CENTRO CIRÚRGICO</v>
      </c>
      <c r="B75" s="715"/>
      <c r="C75" s="672">
        <f t="shared" si="15"/>
        <v>1462</v>
      </c>
      <c r="D75" s="638">
        <f t="shared" si="10"/>
        <v>0</v>
      </c>
      <c r="E75" s="673">
        <f t="shared" si="11"/>
        <v>0</v>
      </c>
      <c r="F75" s="676" t="str">
        <f t="shared" si="16"/>
        <v>0</v>
      </c>
      <c r="G75" s="638">
        <f t="shared" si="12"/>
        <v>0</v>
      </c>
      <c r="H75" s="638">
        <f t="shared" si="13"/>
        <v>0</v>
      </c>
      <c r="I75" s="639">
        <f t="shared" si="17"/>
        <v>0</v>
      </c>
      <c r="J75" s="674">
        <f t="shared" si="18"/>
        <v>0</v>
      </c>
    </row>
    <row r="76" spans="1:10" ht="12.75" customHeight="1" x14ac:dyDescent="0.2">
      <c r="A76" s="714" t="str">
        <f t="shared" si="14"/>
        <v>MÉDICO CIRURGIA GERAL CENTRO CIRÚRGICO</v>
      </c>
      <c r="B76" s="715"/>
      <c r="C76" s="672">
        <f t="shared" si="15"/>
        <v>1462</v>
      </c>
      <c r="D76" s="638">
        <f t="shared" si="10"/>
        <v>0</v>
      </c>
      <c r="E76" s="673">
        <f t="shared" si="11"/>
        <v>0</v>
      </c>
      <c r="F76" s="676" t="str">
        <f t="shared" si="16"/>
        <v>0</v>
      </c>
      <c r="G76" s="638">
        <f t="shared" si="12"/>
        <v>0</v>
      </c>
      <c r="H76" s="638">
        <f t="shared" si="13"/>
        <v>0</v>
      </c>
      <c r="I76" s="639">
        <f t="shared" si="17"/>
        <v>0</v>
      </c>
      <c r="J76" s="674">
        <f t="shared" si="18"/>
        <v>0</v>
      </c>
    </row>
    <row r="77" spans="1:10" ht="12.75" customHeight="1" x14ac:dyDescent="0.2">
      <c r="A77" s="714" t="str">
        <f t="shared" si="14"/>
        <v>MÉDICO NEUROCIRURGIA CENTRO CIRÚRGICO</v>
      </c>
      <c r="B77" s="715"/>
      <c r="C77" s="672">
        <f t="shared" si="15"/>
        <v>206</v>
      </c>
      <c r="D77" s="638">
        <f t="shared" si="10"/>
        <v>0</v>
      </c>
      <c r="E77" s="673">
        <f t="shared" si="11"/>
        <v>0</v>
      </c>
      <c r="F77" s="676" t="str">
        <f t="shared" si="16"/>
        <v>0</v>
      </c>
      <c r="G77" s="638">
        <f>IFERROR(($C$52*F77)/C77,"0")</f>
        <v>0</v>
      </c>
      <c r="H77" s="638">
        <f t="shared" si="13"/>
        <v>0</v>
      </c>
      <c r="I77" s="639">
        <f t="shared" si="17"/>
        <v>0</v>
      </c>
      <c r="J77" s="674">
        <f t="shared" si="18"/>
        <v>0</v>
      </c>
    </row>
    <row r="78" spans="1:10" ht="12.75" customHeight="1" x14ac:dyDescent="0.2">
      <c r="A78" s="714" t="str">
        <f t="shared" si="14"/>
        <v>MÉDICO CIRURGIA VASCULAR CENTRO CIRÚRGICO</v>
      </c>
      <c r="B78" s="715"/>
      <c r="C78" s="672">
        <f t="shared" si="15"/>
        <v>206</v>
      </c>
      <c r="D78" s="638">
        <f t="shared" si="10"/>
        <v>0</v>
      </c>
      <c r="E78" s="673">
        <f t="shared" si="11"/>
        <v>0</v>
      </c>
      <c r="F78" s="676" t="str">
        <f t="shared" si="16"/>
        <v>0</v>
      </c>
      <c r="G78" s="638">
        <f t="shared" si="12"/>
        <v>0</v>
      </c>
      <c r="H78" s="638">
        <f t="shared" si="13"/>
        <v>0</v>
      </c>
      <c r="I78" s="639">
        <f t="shared" si="17"/>
        <v>0</v>
      </c>
      <c r="J78" s="674">
        <f t="shared" si="18"/>
        <v>0</v>
      </c>
    </row>
    <row r="79" spans="1:10" ht="12.75" customHeight="1" x14ac:dyDescent="0.2">
      <c r="A79" s="714" t="str">
        <f t="shared" si="14"/>
        <v>MÉDICO CIRURGIA PEDIÁTRICA CENTRO CIRÚRGICO</v>
      </c>
      <c r="B79" s="715"/>
      <c r="C79" s="672">
        <f t="shared" si="15"/>
        <v>310</v>
      </c>
      <c r="D79" s="638">
        <f t="shared" si="10"/>
        <v>0</v>
      </c>
      <c r="E79" s="673">
        <f t="shared" si="11"/>
        <v>0</v>
      </c>
      <c r="F79" s="676" t="str">
        <f t="shared" si="16"/>
        <v>0</v>
      </c>
      <c r="G79" s="638">
        <f t="shared" si="12"/>
        <v>0</v>
      </c>
      <c r="H79" s="638">
        <f t="shared" si="13"/>
        <v>0</v>
      </c>
      <c r="I79" s="639">
        <f t="shared" si="17"/>
        <v>0</v>
      </c>
      <c r="J79" s="674">
        <f t="shared" si="18"/>
        <v>0</v>
      </c>
    </row>
    <row r="80" spans="1:10" ht="12.75" customHeight="1" x14ac:dyDescent="0.2">
      <c r="A80" s="714" t="str">
        <f t="shared" si="14"/>
        <v>MÉDICO CIRURGIA PLÁSTICA CENTRO CIRÚRGICO</v>
      </c>
      <c r="B80" s="715"/>
      <c r="C80" s="672">
        <f t="shared" si="15"/>
        <v>103</v>
      </c>
      <c r="D80" s="638">
        <f t="shared" si="10"/>
        <v>0</v>
      </c>
      <c r="E80" s="673">
        <f t="shared" si="11"/>
        <v>0</v>
      </c>
      <c r="F80" s="676" t="str">
        <f t="shared" si="16"/>
        <v>0</v>
      </c>
      <c r="G80" s="638">
        <f t="shared" si="12"/>
        <v>0</v>
      </c>
      <c r="H80" s="638">
        <f t="shared" si="13"/>
        <v>0</v>
      </c>
      <c r="I80" s="639">
        <f t="shared" si="17"/>
        <v>0</v>
      </c>
      <c r="J80" s="674">
        <f t="shared" si="18"/>
        <v>0</v>
      </c>
    </row>
    <row r="81" spans="1:10" ht="12.75" customHeight="1" x14ac:dyDescent="0.2">
      <c r="A81" s="714" t="str">
        <f t="shared" si="14"/>
        <v>MÉDICO UROLOGIA CENTRO CIRÚRGICO</v>
      </c>
      <c r="B81" s="715"/>
      <c r="C81" s="672">
        <f t="shared" si="15"/>
        <v>206</v>
      </c>
      <c r="D81" s="638">
        <f t="shared" si="10"/>
        <v>0</v>
      </c>
      <c r="E81" s="673">
        <f t="shared" si="11"/>
        <v>0</v>
      </c>
      <c r="F81" s="676" t="str">
        <f t="shared" si="16"/>
        <v>0</v>
      </c>
      <c r="G81" s="638">
        <f t="shared" si="12"/>
        <v>0</v>
      </c>
      <c r="H81" s="638">
        <f t="shared" si="13"/>
        <v>0</v>
      </c>
      <c r="I81" s="639">
        <f t="shared" si="17"/>
        <v>0</v>
      </c>
      <c r="J81" s="674">
        <f t="shared" si="18"/>
        <v>0</v>
      </c>
    </row>
    <row r="82" spans="1:10" ht="12.75" customHeight="1" x14ac:dyDescent="0.2">
      <c r="A82" s="714" t="str">
        <f t="shared" si="14"/>
        <v>MÉDICO PROCTOLOGIA CENTRO CIRÚRGICO</v>
      </c>
      <c r="B82" s="715"/>
      <c r="C82" s="672">
        <f t="shared" si="15"/>
        <v>52</v>
      </c>
      <c r="D82" s="638">
        <f t="shared" si="10"/>
        <v>0</v>
      </c>
      <c r="E82" s="673">
        <f t="shared" si="11"/>
        <v>0</v>
      </c>
      <c r="F82" s="676" t="str">
        <f t="shared" si="16"/>
        <v>0</v>
      </c>
      <c r="G82" s="638">
        <f t="shared" si="12"/>
        <v>0</v>
      </c>
      <c r="H82" s="638">
        <f t="shared" si="13"/>
        <v>0</v>
      </c>
      <c r="I82" s="639">
        <f t="shared" si="17"/>
        <v>0</v>
      </c>
      <c r="J82" s="674">
        <f t="shared" si="18"/>
        <v>0</v>
      </c>
    </row>
    <row r="83" spans="1:10" ht="12.75" customHeight="1" x14ac:dyDescent="0.2">
      <c r="A83" s="714" t="str">
        <f t="shared" si="14"/>
        <v>MÉDICO CIRURGIA TORÁCICA CENTRO CIRÚRGICO</v>
      </c>
      <c r="B83" s="715"/>
      <c r="C83" s="672">
        <f t="shared" si="15"/>
        <v>52</v>
      </c>
      <c r="D83" s="638">
        <f t="shared" si="10"/>
        <v>0</v>
      </c>
      <c r="E83" s="673">
        <f t="shared" si="11"/>
        <v>0</v>
      </c>
      <c r="F83" s="676" t="str">
        <f t="shared" si="16"/>
        <v>0</v>
      </c>
      <c r="G83" s="638">
        <f t="shared" si="12"/>
        <v>0</v>
      </c>
      <c r="H83" s="638">
        <f t="shared" si="13"/>
        <v>0</v>
      </c>
      <c r="I83" s="639">
        <f t="shared" si="17"/>
        <v>0</v>
      </c>
      <c r="J83" s="674">
        <f t="shared" si="18"/>
        <v>0</v>
      </c>
    </row>
    <row r="84" spans="1:10" ht="12.75" customHeight="1" x14ac:dyDescent="0.2">
      <c r="A84" s="714" t="str">
        <f t="shared" si="14"/>
        <v>MÉDICO BRONCOSCOPIA</v>
      </c>
      <c r="B84" s="715"/>
      <c r="C84" s="672">
        <f t="shared" si="15"/>
        <v>52</v>
      </c>
      <c r="D84" s="638">
        <f t="shared" si="10"/>
        <v>0</v>
      </c>
      <c r="E84" s="673">
        <f t="shared" si="11"/>
        <v>0</v>
      </c>
      <c r="F84" s="676" t="str">
        <f t="shared" si="16"/>
        <v>0</v>
      </c>
      <c r="G84" s="638">
        <f t="shared" si="12"/>
        <v>0</v>
      </c>
      <c r="H84" s="638">
        <f t="shared" si="13"/>
        <v>0</v>
      </c>
      <c r="I84" s="639">
        <f t="shared" si="17"/>
        <v>0</v>
      </c>
      <c r="J84" s="674">
        <f t="shared" si="18"/>
        <v>0</v>
      </c>
    </row>
    <row r="85" spans="1:10" ht="12.75" customHeight="1" x14ac:dyDescent="0.2">
      <c r="A85" s="714" t="str">
        <f t="shared" si="14"/>
        <v>MÉDICO ENDO / COLONOSCOPIA</v>
      </c>
      <c r="B85" s="715"/>
      <c r="C85" s="672">
        <f t="shared" si="15"/>
        <v>129</v>
      </c>
      <c r="D85" s="638">
        <f t="shared" si="10"/>
        <v>0</v>
      </c>
      <c r="E85" s="673">
        <f t="shared" si="11"/>
        <v>0</v>
      </c>
      <c r="F85" s="676" t="str">
        <f t="shared" si="16"/>
        <v>0</v>
      </c>
      <c r="G85" s="638">
        <f t="shared" si="12"/>
        <v>0</v>
      </c>
      <c r="H85" s="638">
        <f t="shared" si="13"/>
        <v>0</v>
      </c>
      <c r="I85" s="639">
        <f t="shared" si="17"/>
        <v>0</v>
      </c>
      <c r="J85" s="674">
        <f t="shared" si="18"/>
        <v>0</v>
      </c>
    </row>
    <row r="86" spans="1:10" ht="12.75" customHeight="1" x14ac:dyDescent="0.2">
      <c r="A86" s="714" t="str">
        <f t="shared" si="14"/>
        <v>MÉDICO CIRURGIA GERAL COORDENAÇÃO CENTRO CIRÚRGICO</v>
      </c>
      <c r="B86" s="715"/>
      <c r="C86" s="672">
        <f t="shared" si="15"/>
        <v>129</v>
      </c>
      <c r="D86" s="638">
        <f t="shared" si="10"/>
        <v>0</v>
      </c>
      <c r="E86" s="673">
        <f t="shared" si="11"/>
        <v>0</v>
      </c>
      <c r="F86" s="676" t="str">
        <f t="shared" si="16"/>
        <v>0</v>
      </c>
      <c r="G86" s="638">
        <f t="shared" si="12"/>
        <v>0</v>
      </c>
      <c r="H86" s="638">
        <f t="shared" si="13"/>
        <v>0</v>
      </c>
      <c r="I86" s="639">
        <f t="shared" si="17"/>
        <v>0</v>
      </c>
      <c r="J86" s="674">
        <f t="shared" si="18"/>
        <v>0</v>
      </c>
    </row>
    <row r="87" spans="1:10" ht="12.75" customHeight="1" x14ac:dyDescent="0.2">
      <c r="A87" s="714" t="str">
        <f t="shared" si="14"/>
        <v>MÉDICO ORTOPEDIA DIURNO EMERGÊNCIA</v>
      </c>
      <c r="B87" s="715"/>
      <c r="C87" s="672">
        <f t="shared" si="15"/>
        <v>516</v>
      </c>
      <c r="D87" s="638">
        <f t="shared" si="10"/>
        <v>0</v>
      </c>
      <c r="E87" s="673">
        <f t="shared" si="11"/>
        <v>0</v>
      </c>
      <c r="F87" s="676" t="str">
        <f t="shared" si="16"/>
        <v>0</v>
      </c>
      <c r="G87" s="638">
        <f t="shared" si="12"/>
        <v>0</v>
      </c>
      <c r="H87" s="638">
        <f t="shared" si="13"/>
        <v>0</v>
      </c>
      <c r="I87" s="639">
        <f t="shared" si="17"/>
        <v>0</v>
      </c>
      <c r="J87" s="674">
        <f t="shared" si="18"/>
        <v>0</v>
      </c>
    </row>
    <row r="88" spans="1:10" ht="12.75" customHeight="1" x14ac:dyDescent="0.2">
      <c r="A88" s="714" t="str">
        <f t="shared" si="14"/>
        <v>MÉDICO ORTOPEDIA NOTURNO EMERGÊNCIA</v>
      </c>
      <c r="B88" s="715"/>
      <c r="C88" s="672">
        <f t="shared" si="15"/>
        <v>774</v>
      </c>
      <c r="D88" s="638">
        <f t="shared" si="10"/>
        <v>0</v>
      </c>
      <c r="E88" s="673">
        <f t="shared" si="11"/>
        <v>0</v>
      </c>
      <c r="F88" s="676" t="str">
        <f t="shared" si="16"/>
        <v>0</v>
      </c>
      <c r="G88" s="638">
        <f t="shared" si="12"/>
        <v>0</v>
      </c>
      <c r="H88" s="638">
        <f t="shared" si="13"/>
        <v>0</v>
      </c>
      <c r="I88" s="639">
        <f t="shared" si="17"/>
        <v>0</v>
      </c>
      <c r="J88" s="674">
        <f t="shared" si="18"/>
        <v>0</v>
      </c>
    </row>
    <row r="89" spans="1:10" ht="12.75" customHeight="1" x14ac:dyDescent="0.2">
      <c r="A89" s="714" t="str">
        <f t="shared" si="14"/>
        <v>MÉDICO ORTOPEDIA PLANTÃO FDS EMERGÊNCIA</v>
      </c>
      <c r="B89" s="715"/>
      <c r="C89" s="672">
        <f t="shared" si="15"/>
        <v>619</v>
      </c>
      <c r="D89" s="638">
        <f>IFERROR(I89-H89-G89,"0")</f>
        <v>0</v>
      </c>
      <c r="E89" s="673">
        <f t="shared" si="11"/>
        <v>0</v>
      </c>
      <c r="F89" s="676" t="str">
        <f t="shared" ref="F89:F95" si="19">IFERROR(J89/$J$95,"0")</f>
        <v>0</v>
      </c>
      <c r="G89" s="638">
        <f t="shared" si="12"/>
        <v>0</v>
      </c>
      <c r="H89" s="638">
        <f t="shared" si="13"/>
        <v>0</v>
      </c>
      <c r="I89" s="639">
        <f>G27</f>
        <v>0</v>
      </c>
      <c r="J89" s="674">
        <f>I27</f>
        <v>0</v>
      </c>
    </row>
    <row r="90" spans="1:10" ht="12.75" customHeight="1" x14ac:dyDescent="0.2">
      <c r="A90" s="714" t="str">
        <f t="shared" si="14"/>
        <v>MÉDICO CIRURGIA GERAL EMERGÊNCIA</v>
      </c>
      <c r="B90" s="715"/>
      <c r="C90" s="672">
        <f t="shared" si="15"/>
        <v>2923</v>
      </c>
      <c r="D90" s="638">
        <f t="shared" si="10"/>
        <v>0</v>
      </c>
      <c r="E90" s="673">
        <f>C90*D90</f>
        <v>0</v>
      </c>
      <c r="F90" s="676" t="str">
        <f t="shared" si="19"/>
        <v>0</v>
      </c>
      <c r="G90" s="638">
        <f t="shared" si="12"/>
        <v>0</v>
      </c>
      <c r="H90" s="638">
        <f t="shared" si="13"/>
        <v>0</v>
      </c>
      <c r="I90" s="639">
        <f t="shared" ref="I90:I94" si="20">G39</f>
        <v>0</v>
      </c>
      <c r="J90" s="674">
        <f t="shared" ref="J90:J94" si="21">I39</f>
        <v>0</v>
      </c>
    </row>
    <row r="91" spans="1:10" ht="12.75" customHeight="1" x14ac:dyDescent="0.2">
      <c r="A91" s="714" t="str">
        <f t="shared" si="14"/>
        <v>MÉDICO NEUROCIRURGIA EMERGÊNCIA</v>
      </c>
      <c r="B91" s="715"/>
      <c r="C91" s="672">
        <f t="shared" si="15"/>
        <v>1462</v>
      </c>
      <c r="D91" s="638">
        <f t="shared" si="10"/>
        <v>0</v>
      </c>
      <c r="E91" s="673">
        <f t="shared" si="11"/>
        <v>0</v>
      </c>
      <c r="F91" s="676" t="str">
        <f t="shared" si="19"/>
        <v>0</v>
      </c>
      <c r="G91" s="638">
        <f t="shared" si="12"/>
        <v>0</v>
      </c>
      <c r="H91" s="638">
        <f t="shared" si="13"/>
        <v>0</v>
      </c>
      <c r="I91" s="639">
        <f t="shared" si="20"/>
        <v>0</v>
      </c>
      <c r="J91" s="674">
        <f t="shared" si="21"/>
        <v>0</v>
      </c>
    </row>
    <row r="92" spans="1:10" ht="12.75" customHeight="1" x14ac:dyDescent="0.2">
      <c r="A92" s="855" t="str">
        <f t="shared" si="14"/>
        <v>MÉDICO CIRURGIA VASCULAR EMERGÊNCIA</v>
      </c>
      <c r="B92" s="856"/>
      <c r="C92" s="672">
        <f t="shared" si="15"/>
        <v>1462</v>
      </c>
      <c r="D92" s="638">
        <f t="shared" si="10"/>
        <v>0</v>
      </c>
      <c r="E92" s="673">
        <f t="shared" si="11"/>
        <v>0</v>
      </c>
      <c r="F92" s="676" t="str">
        <f t="shared" si="19"/>
        <v>0</v>
      </c>
      <c r="G92" s="638">
        <f t="shared" si="12"/>
        <v>0</v>
      </c>
      <c r="H92" s="638">
        <f t="shared" si="13"/>
        <v>0</v>
      </c>
      <c r="I92" s="639">
        <f t="shared" si="20"/>
        <v>0</v>
      </c>
      <c r="J92" s="674">
        <f t="shared" si="21"/>
        <v>0</v>
      </c>
    </row>
    <row r="93" spans="1:10" ht="12.75" customHeight="1" thickBot="1" x14ac:dyDescent="0.25">
      <c r="A93" s="853" t="str">
        <f t="shared" si="14"/>
        <v>MÉDICO CIRURGIA PEDIÁTRICA EMERGÊNCIA</v>
      </c>
      <c r="B93" s="854"/>
      <c r="C93" s="672">
        <f t="shared" si="15"/>
        <v>1462</v>
      </c>
      <c r="D93" s="638">
        <f t="shared" si="10"/>
        <v>0</v>
      </c>
      <c r="E93" s="673">
        <f t="shared" si="11"/>
        <v>0</v>
      </c>
      <c r="F93" s="676" t="str">
        <f t="shared" si="19"/>
        <v>0</v>
      </c>
      <c r="G93" s="638">
        <f t="shared" si="12"/>
        <v>0</v>
      </c>
      <c r="H93" s="638">
        <f t="shared" si="13"/>
        <v>0</v>
      </c>
      <c r="I93" s="639">
        <f t="shared" si="20"/>
        <v>0</v>
      </c>
      <c r="J93" s="674">
        <f t="shared" si="21"/>
        <v>0</v>
      </c>
    </row>
    <row r="94" spans="1:10" ht="13.5" hidden="1" thickBot="1" x14ac:dyDescent="0.25">
      <c r="A94" s="714">
        <f>A41</f>
        <v>0</v>
      </c>
      <c r="B94" s="715"/>
      <c r="C94" s="672">
        <f>E43</f>
        <v>0</v>
      </c>
      <c r="D94" s="638">
        <f t="shared" si="10"/>
        <v>0</v>
      </c>
      <c r="E94" s="673">
        <f t="shared" si="11"/>
        <v>0</v>
      </c>
      <c r="F94" s="676" t="str">
        <f t="shared" si="19"/>
        <v>0</v>
      </c>
      <c r="G94" s="638" t="str">
        <f t="shared" si="12"/>
        <v>0</v>
      </c>
      <c r="H94" s="638" t="str">
        <f t="shared" si="13"/>
        <v>0</v>
      </c>
      <c r="I94" s="639">
        <f t="shared" si="20"/>
        <v>0</v>
      </c>
      <c r="J94" s="680">
        <f t="shared" si="21"/>
        <v>0</v>
      </c>
    </row>
    <row r="95" spans="1:10" ht="13.5" thickBot="1" x14ac:dyDescent="0.25">
      <c r="A95" s="775" t="s">
        <v>8</v>
      </c>
      <c r="B95" s="776"/>
      <c r="C95" s="640">
        <f t="shared" ref="C95" si="22">E44</f>
        <v>19025</v>
      </c>
      <c r="D95" s="678"/>
      <c r="E95" s="641">
        <f>SUM(E57:E94)</f>
        <v>0</v>
      </c>
      <c r="F95" s="675" t="str">
        <f t="shared" si="19"/>
        <v>0</v>
      </c>
      <c r="G95" s="729"/>
      <c r="H95" s="730"/>
      <c r="I95" s="730"/>
      <c r="J95" s="681">
        <f>SUM(J57:J94)</f>
        <v>0</v>
      </c>
    </row>
    <row r="96" spans="1:10" ht="15.75" thickBot="1" x14ac:dyDescent="0.3">
      <c r="A96" s="642"/>
      <c r="B96" s="642"/>
      <c r="C96" s="643"/>
      <c r="D96" s="644"/>
      <c r="E96" s="644"/>
      <c r="F96" s="677"/>
      <c r="G96" s="645"/>
      <c r="H96" s="646"/>
      <c r="I96" s="646"/>
      <c r="J96" s="679"/>
    </row>
    <row r="97" spans="1:10" ht="13.5" thickBot="1" x14ac:dyDescent="0.25">
      <c r="A97" s="642"/>
      <c r="B97" s="642"/>
      <c r="C97" s="721" t="s">
        <v>276</v>
      </c>
      <c r="D97" s="722"/>
      <c r="E97" s="722"/>
      <c r="F97" s="725">
        <f>(C52+H52+E95)-J95</f>
        <v>0</v>
      </c>
      <c r="G97" s="725"/>
      <c r="H97" s="726"/>
      <c r="I97" s="646"/>
      <c r="J97" s="646"/>
    </row>
    <row r="98" spans="1:10" ht="15.75" customHeight="1" x14ac:dyDescent="0.2">
      <c r="C98" s="721" t="s">
        <v>269</v>
      </c>
      <c r="D98" s="722"/>
      <c r="E98" s="722"/>
      <c r="F98" s="725">
        <f>C52+H52+E95</f>
        <v>0</v>
      </c>
      <c r="G98" s="725"/>
      <c r="H98" s="726"/>
      <c r="I98" s="659"/>
      <c r="J98" s="628"/>
    </row>
    <row r="99" spans="1:10" ht="15" customHeight="1" thickBot="1" x14ac:dyDescent="0.25">
      <c r="C99" s="723" t="s">
        <v>278</v>
      </c>
      <c r="D99" s="724"/>
      <c r="E99" s="724"/>
      <c r="F99" s="727">
        <f>F98*12</f>
        <v>0</v>
      </c>
      <c r="G99" s="727"/>
      <c r="H99" s="728"/>
      <c r="I99" s="628"/>
      <c r="J99" s="628"/>
    </row>
    <row r="100" spans="1:10" x14ac:dyDescent="0.2">
      <c r="F100" s="648"/>
      <c r="G100" s="649"/>
      <c r="H100" s="650"/>
    </row>
    <row r="101" spans="1:10" x14ac:dyDescent="0.2">
      <c r="F101" s="648"/>
      <c r="G101" s="649"/>
      <c r="H101" s="650"/>
    </row>
    <row r="102" spans="1:10" x14ac:dyDescent="0.2">
      <c r="F102" s="648"/>
      <c r="G102" s="649"/>
      <c r="H102" s="651"/>
    </row>
    <row r="103" spans="1:10" x14ac:dyDescent="0.2">
      <c r="A103" s="648"/>
      <c r="B103" s="652"/>
      <c r="C103" s="652"/>
      <c r="D103" s="652"/>
      <c r="E103" s="647"/>
      <c r="F103" s="648"/>
      <c r="G103" s="649"/>
      <c r="H103" s="653"/>
    </row>
    <row r="104" spans="1:10" x14ac:dyDescent="0.2">
      <c r="F104" s="647"/>
      <c r="G104" s="648"/>
      <c r="H104" s="647"/>
      <c r="I104" s="647"/>
      <c r="J104" s="647"/>
    </row>
    <row r="105" spans="1:10" x14ac:dyDescent="0.2">
      <c r="F105" s="647"/>
      <c r="G105" s="648"/>
      <c r="H105" s="647"/>
      <c r="I105" s="647"/>
      <c r="J105" s="647"/>
    </row>
    <row r="106" spans="1:10" x14ac:dyDescent="0.2">
      <c r="F106" s="647"/>
      <c r="G106" s="648"/>
      <c r="H106" s="647"/>
      <c r="I106" s="647"/>
      <c r="J106" s="647"/>
    </row>
    <row r="107" spans="1:10" x14ac:dyDescent="0.2">
      <c r="F107" s="647"/>
      <c r="G107" s="648"/>
      <c r="H107" s="647"/>
      <c r="I107" s="647"/>
      <c r="J107" s="654"/>
    </row>
    <row r="108" spans="1:10" x14ac:dyDescent="0.2">
      <c r="F108" s="647"/>
      <c r="G108" s="648"/>
      <c r="H108" s="647"/>
      <c r="I108" s="647"/>
      <c r="J108" s="654"/>
    </row>
    <row r="109" spans="1:10" x14ac:dyDescent="0.2">
      <c r="F109" s="655"/>
      <c r="G109" s="648"/>
      <c r="H109" s="656"/>
      <c r="I109" s="647"/>
      <c r="J109" s="647"/>
    </row>
    <row r="121" spans="6:6" x14ac:dyDescent="0.2">
      <c r="F121" s="657"/>
    </row>
  </sheetData>
  <sheetProtection selectLockedCells="1"/>
  <mergeCells count="188">
    <mergeCell ref="I5:J5"/>
    <mergeCell ref="I6:J6"/>
    <mergeCell ref="I41:J41"/>
    <mergeCell ref="I40:J40"/>
    <mergeCell ref="I11:J11"/>
    <mergeCell ref="I12:J12"/>
    <mergeCell ref="I13:J13"/>
    <mergeCell ref="I14:J14"/>
    <mergeCell ref="I15:J15"/>
    <mergeCell ref="I16:J16"/>
    <mergeCell ref="I17:J17"/>
    <mergeCell ref="I27:J27"/>
    <mergeCell ref="I39:J39"/>
    <mergeCell ref="I10:J10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37:J37"/>
    <mergeCell ref="A95:B95"/>
    <mergeCell ref="A56:B56"/>
    <mergeCell ref="A90:B90"/>
    <mergeCell ref="A91:B91"/>
    <mergeCell ref="A92:B92"/>
    <mergeCell ref="A93:B93"/>
    <mergeCell ref="A89:B89"/>
    <mergeCell ref="A70:B70"/>
    <mergeCell ref="A57:B57"/>
    <mergeCell ref="A58:B58"/>
    <mergeCell ref="A67:B67"/>
    <mergeCell ref="A68:B68"/>
    <mergeCell ref="A69:B69"/>
    <mergeCell ref="A83:B83"/>
    <mergeCell ref="A84:B84"/>
    <mergeCell ref="A85:B85"/>
    <mergeCell ref="A86:B86"/>
    <mergeCell ref="A87:B87"/>
    <mergeCell ref="A88:B88"/>
    <mergeCell ref="A71:B71"/>
    <mergeCell ref="A72:B72"/>
    <mergeCell ref="A73:B73"/>
    <mergeCell ref="A74:B74"/>
    <mergeCell ref="A77:B77"/>
    <mergeCell ref="I4:J4"/>
    <mergeCell ref="A1:J1"/>
    <mergeCell ref="G3:H3"/>
    <mergeCell ref="I3:J3"/>
    <mergeCell ref="A42:D42"/>
    <mergeCell ref="A44:D44"/>
    <mergeCell ref="E3:F3"/>
    <mergeCell ref="E4:F4"/>
    <mergeCell ref="E5:F5"/>
    <mergeCell ref="E6:F6"/>
    <mergeCell ref="E41:F41"/>
    <mergeCell ref="E42:F42"/>
    <mergeCell ref="E44:F44"/>
    <mergeCell ref="A2:J2"/>
    <mergeCell ref="I42:J42"/>
    <mergeCell ref="I44:J44"/>
    <mergeCell ref="A43:D43"/>
    <mergeCell ref="I43:J43"/>
    <mergeCell ref="A27:D27"/>
    <mergeCell ref="A39:D39"/>
    <mergeCell ref="A40:D40"/>
    <mergeCell ref="I7:J7"/>
    <mergeCell ref="I8:J8"/>
    <mergeCell ref="I9:J9"/>
    <mergeCell ref="A3:D3"/>
    <mergeCell ref="A4:D4"/>
    <mergeCell ref="A5:D5"/>
    <mergeCell ref="A6:D6"/>
    <mergeCell ref="A41:D4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24:D24"/>
    <mergeCell ref="A25:D25"/>
    <mergeCell ref="A26:D26"/>
    <mergeCell ref="A38:D38"/>
    <mergeCell ref="E12:F12"/>
    <mergeCell ref="E13:F13"/>
    <mergeCell ref="E14:F14"/>
    <mergeCell ref="E15:F15"/>
    <mergeCell ref="E16:F16"/>
    <mergeCell ref="C98:E98"/>
    <mergeCell ref="C99:E99"/>
    <mergeCell ref="F98:H98"/>
    <mergeCell ref="F99:H99"/>
    <mergeCell ref="G95:I95"/>
    <mergeCell ref="C97:E97"/>
    <mergeCell ref="F97:H97"/>
    <mergeCell ref="H44:H45"/>
    <mergeCell ref="A55:E55"/>
    <mergeCell ref="F55:J55"/>
    <mergeCell ref="I45:J45"/>
    <mergeCell ref="I47:J47"/>
    <mergeCell ref="A45:D45"/>
    <mergeCell ref="E45:F45"/>
    <mergeCell ref="C47:D47"/>
    <mergeCell ref="A47:B48"/>
    <mergeCell ref="F47:F48"/>
    <mergeCell ref="H47:H48"/>
    <mergeCell ref="A94:B94"/>
    <mergeCell ref="E7:F7"/>
    <mergeCell ref="E8:F8"/>
    <mergeCell ref="E9:F9"/>
    <mergeCell ref="E10:F10"/>
    <mergeCell ref="E11:F11"/>
    <mergeCell ref="E17:F17"/>
    <mergeCell ref="E27:F27"/>
    <mergeCell ref="E39:F39"/>
    <mergeCell ref="E40:F40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8:F28"/>
    <mergeCell ref="E29:F29"/>
    <mergeCell ref="E30:F30"/>
    <mergeCell ref="E31:F31"/>
    <mergeCell ref="E32:F32"/>
    <mergeCell ref="E33:F33"/>
    <mergeCell ref="A78:B78"/>
    <mergeCell ref="A79:B79"/>
    <mergeCell ref="A80:B80"/>
    <mergeCell ref="A81:B81"/>
    <mergeCell ref="A82:B82"/>
    <mergeCell ref="A18:D18"/>
    <mergeCell ref="A19:D19"/>
    <mergeCell ref="A20:D20"/>
    <mergeCell ref="A21:D21"/>
    <mergeCell ref="A22:D22"/>
    <mergeCell ref="A23:D23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C52:D52"/>
    <mergeCell ref="A59:B59"/>
    <mergeCell ref="I38:J38"/>
    <mergeCell ref="E34:F34"/>
    <mergeCell ref="E35:F35"/>
    <mergeCell ref="E36:F36"/>
    <mergeCell ref="E37:F37"/>
    <mergeCell ref="E38:F38"/>
    <mergeCell ref="A75:B75"/>
    <mergeCell ref="A76:B76"/>
    <mergeCell ref="A60:B60"/>
    <mergeCell ref="A61:B61"/>
    <mergeCell ref="A62:B62"/>
    <mergeCell ref="A63:B63"/>
    <mergeCell ref="A64:B64"/>
    <mergeCell ref="A65:B65"/>
    <mergeCell ref="A66:B66"/>
    <mergeCell ref="E43:F43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6" t="s">
        <v>241</v>
      </c>
      <c r="B1" s="796"/>
      <c r="C1" s="796"/>
      <c r="D1" s="796"/>
      <c r="E1" s="796"/>
      <c r="F1" s="796"/>
      <c r="G1" s="344"/>
      <c r="H1" s="315"/>
      <c r="I1" s="315"/>
      <c r="J1" s="315"/>
      <c r="K1" s="315"/>
    </row>
    <row r="2" spans="1:14" s="365" customFormat="1" ht="45" customHeight="1" x14ac:dyDescent="0.25">
      <c r="A2" s="797" t="s">
        <v>196</v>
      </c>
      <c r="B2" s="798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4" t="s">
        <v>34</v>
      </c>
      <c r="B4" s="785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4" t="s">
        <v>35</v>
      </c>
      <c r="B5" s="785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4" t="s">
        <v>36</v>
      </c>
      <c r="B6" s="785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4" t="s">
        <v>37</v>
      </c>
      <c r="B7" s="795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4" t="s">
        <v>210</v>
      </c>
      <c r="B9" s="785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4" t="s">
        <v>211</v>
      </c>
      <c r="B10" s="785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4" t="s">
        <v>212</v>
      </c>
      <c r="B11" s="785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6" t="s">
        <v>191</v>
      </c>
      <c r="B15" s="787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6" t="s">
        <v>192</v>
      </c>
      <c r="B16" s="787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6" t="s">
        <v>193</v>
      </c>
      <c r="B17" s="787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8" t="s">
        <v>8</v>
      </c>
      <c r="B18" s="789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4" t="s">
        <v>52</v>
      </c>
      <c r="B24" s="785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90"/>
      <c r="B26" s="791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90" t="s">
        <v>8</v>
      </c>
      <c r="B27" s="791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92" t="s">
        <v>58</v>
      </c>
      <c r="B41" s="793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7" t="s">
        <v>59</v>
      </c>
      <c r="B42" s="778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7" t="s">
        <v>60</v>
      </c>
      <c r="B44" s="778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9" t="s">
        <v>24</v>
      </c>
      <c r="B45" s="780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9" t="s">
        <v>26</v>
      </c>
      <c r="B46" s="780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81" t="s">
        <v>27</v>
      </c>
      <c r="B47" s="782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83"/>
      <c r="B48" s="783"/>
      <c r="C48" s="783"/>
      <c r="D48" s="783"/>
      <c r="E48" s="783"/>
      <c r="F48" s="783"/>
      <c r="G48" s="783"/>
      <c r="H48" s="783"/>
      <c r="I48" s="783"/>
      <c r="J48" s="783"/>
      <c r="K48" s="783"/>
      <c r="L48" s="783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6" t="s">
        <v>209</v>
      </c>
      <c r="B1" s="796"/>
      <c r="C1" s="796"/>
      <c r="D1" s="796"/>
      <c r="E1" s="796"/>
      <c r="F1" s="796"/>
      <c r="G1" s="344"/>
      <c r="H1" s="315"/>
      <c r="I1" s="315"/>
      <c r="J1" s="315"/>
      <c r="K1" s="315"/>
    </row>
    <row r="2" spans="1:15" s="365" customFormat="1" ht="41.25" customHeight="1" x14ac:dyDescent="0.25">
      <c r="A2" s="799" t="s">
        <v>28</v>
      </c>
      <c r="B2" s="799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5" t="s">
        <v>34</v>
      </c>
      <c r="B4" s="785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5" t="s">
        <v>35</v>
      </c>
      <c r="B5" s="785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5" t="s">
        <v>36</v>
      </c>
      <c r="B6" s="785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5" t="s">
        <v>37</v>
      </c>
      <c r="B7" s="795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801" t="s">
        <v>213</v>
      </c>
      <c r="B9" s="802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801" t="s">
        <v>214</v>
      </c>
      <c r="B10" s="802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801" t="s">
        <v>215</v>
      </c>
      <c r="B11" s="802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801" t="s">
        <v>216</v>
      </c>
      <c r="B12" s="802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801" t="s">
        <v>220</v>
      </c>
      <c r="B13" s="802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801" t="s">
        <v>221</v>
      </c>
      <c r="B14" s="802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801" t="s">
        <v>217</v>
      </c>
      <c r="B15" s="802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801" t="s">
        <v>218</v>
      </c>
      <c r="B16" s="802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801" t="s">
        <v>219</v>
      </c>
      <c r="B17" s="802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91" t="s">
        <v>8</v>
      </c>
      <c r="B18" s="791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5" t="s">
        <v>52</v>
      </c>
      <c r="B24" s="785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91"/>
      <c r="B26" s="791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91" t="s">
        <v>8</v>
      </c>
      <c r="B27" s="791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800" t="s">
        <v>58</v>
      </c>
      <c r="B43" s="800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800" t="s">
        <v>59</v>
      </c>
      <c r="B44" s="800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800" t="s">
        <v>60</v>
      </c>
      <c r="B46" s="800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80" t="s">
        <v>24</v>
      </c>
      <c r="B47" s="780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80" t="s">
        <v>26</v>
      </c>
      <c r="B48" s="780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80" t="s">
        <v>27</v>
      </c>
      <c r="B49" s="780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83"/>
      <c r="B50" s="783"/>
      <c r="C50" s="783"/>
      <c r="D50" s="783"/>
      <c r="E50" s="783"/>
      <c r="F50" s="783"/>
      <c r="G50" s="783"/>
      <c r="H50" s="783"/>
      <c r="I50" s="783"/>
      <c r="J50" s="783"/>
      <c r="K50" s="783"/>
      <c r="L50" s="783"/>
      <c r="M50" s="783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03" t="s">
        <v>205</v>
      </c>
      <c r="B1" s="803"/>
      <c r="C1" s="803"/>
      <c r="D1" s="803"/>
      <c r="E1" s="803"/>
      <c r="F1" s="803"/>
      <c r="G1" s="555"/>
      <c r="H1" s="555"/>
    </row>
    <row r="2" spans="1:13" s="196" customFormat="1" ht="60" customHeight="1" x14ac:dyDescent="0.25">
      <c r="A2" s="804" t="s">
        <v>196</v>
      </c>
      <c r="B2" s="805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5" t="s">
        <v>34</v>
      </c>
      <c r="B4" s="785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5" t="s">
        <v>35</v>
      </c>
      <c r="B5" s="785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5" t="s">
        <v>36</v>
      </c>
      <c r="B6" s="785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5" t="s">
        <v>37</v>
      </c>
      <c r="B7" s="795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5"/>
      <c r="B11" s="785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5"/>
      <c r="B12" s="785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91" t="s">
        <v>8</v>
      </c>
      <c r="B14" s="791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5" t="s">
        <v>52</v>
      </c>
      <c r="B20" s="785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91"/>
      <c r="B22" s="791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91" t="s">
        <v>8</v>
      </c>
      <c r="B23" s="791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6" t="s">
        <v>58</v>
      </c>
      <c r="B39" s="806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800" t="s">
        <v>59</v>
      </c>
      <c r="B40" s="800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800" t="s">
        <v>60</v>
      </c>
      <c r="B42" s="800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80" t="s">
        <v>24</v>
      </c>
      <c r="B43" s="780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80" t="s">
        <v>26</v>
      </c>
      <c r="B44" s="780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80" t="s">
        <v>27</v>
      </c>
      <c r="B45" s="780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9" t="s">
        <v>158</v>
      </c>
      <c r="B1" s="689"/>
      <c r="C1" s="689"/>
      <c r="D1" s="689"/>
      <c r="E1" s="689"/>
      <c r="F1" s="689"/>
      <c r="G1" s="689"/>
      <c r="H1" s="689"/>
    </row>
    <row r="2" spans="1:13" s="33" customFormat="1" ht="18" customHeight="1" x14ac:dyDescent="0.25">
      <c r="A2" s="699" t="s">
        <v>28</v>
      </c>
      <c r="B2" s="699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8" t="s">
        <v>34</v>
      </c>
      <c r="B4" s="698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8" t="s">
        <v>35</v>
      </c>
      <c r="B5" s="698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8" t="s">
        <v>159</v>
      </c>
      <c r="B6" s="698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8"/>
      <c r="B11" s="698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8"/>
      <c r="B12" s="698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7" t="s">
        <v>52</v>
      </c>
      <c r="B20" s="697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3"/>
      <c r="B22" s="693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5" t="s">
        <v>58</v>
      </c>
      <c r="B39" s="695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6" t="s">
        <v>59</v>
      </c>
      <c r="B40" s="696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6" t="s">
        <v>60</v>
      </c>
      <c r="B41" s="696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2" t="s">
        <v>24</v>
      </c>
      <c r="B42" s="692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2" t="s">
        <v>26</v>
      </c>
      <c r="B43" s="692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2" t="s">
        <v>27</v>
      </c>
      <c r="B44" s="692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9" t="s">
        <v>204</v>
      </c>
      <c r="B1" s="809"/>
      <c r="C1" s="809"/>
      <c r="D1" s="809"/>
      <c r="E1" s="809"/>
      <c r="F1" s="809"/>
      <c r="G1" s="390"/>
      <c r="H1" s="390"/>
    </row>
    <row r="2" spans="1:16" s="196" customFormat="1" ht="51" customHeight="1" x14ac:dyDescent="0.25">
      <c r="A2" s="810" t="s">
        <v>196</v>
      </c>
      <c r="B2" s="811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4" t="s">
        <v>34</v>
      </c>
      <c r="B4" s="785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4" t="s">
        <v>35</v>
      </c>
      <c r="B5" s="785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4" t="s">
        <v>36</v>
      </c>
      <c r="B6" s="785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4" t="s">
        <v>37</v>
      </c>
      <c r="B7" s="795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4"/>
      <c r="B11" s="785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4"/>
      <c r="B12" s="785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90" t="s">
        <v>8</v>
      </c>
      <c r="B14" s="791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4" t="s">
        <v>52</v>
      </c>
      <c r="B20" s="785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90"/>
      <c r="B22" s="791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90" t="s">
        <v>8</v>
      </c>
      <c r="B23" s="791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7" t="s">
        <v>58</v>
      </c>
      <c r="B39" s="806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8" t="s">
        <v>59</v>
      </c>
      <c r="B40" s="800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8" t="s">
        <v>60</v>
      </c>
      <c r="B42" s="800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9" t="s">
        <v>24</v>
      </c>
      <c r="B43" s="780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9" t="s">
        <v>26</v>
      </c>
      <c r="B44" s="780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81" t="s">
        <v>27</v>
      </c>
      <c r="B45" s="782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700" t="s">
        <v>180</v>
      </c>
      <c r="B1" s="700"/>
      <c r="C1" s="700"/>
      <c r="D1" s="700"/>
      <c r="E1" s="700"/>
      <c r="F1" s="700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7" t="s">
        <v>28</v>
      </c>
      <c r="B2" s="817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5" t="s">
        <v>34</v>
      </c>
      <c r="B4" s="785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5" t="s">
        <v>35</v>
      </c>
      <c r="B5" s="785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5" t="s">
        <v>36</v>
      </c>
      <c r="B6" s="785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6" t="s">
        <v>37</v>
      </c>
      <c r="B7" s="816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2" t="s">
        <v>181</v>
      </c>
      <c r="B9" s="813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2" t="s">
        <v>182</v>
      </c>
      <c r="B10" s="813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2" t="s">
        <v>183</v>
      </c>
      <c r="B11" s="813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2" t="s">
        <v>184</v>
      </c>
      <c r="B12" s="813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2" t="s">
        <v>185</v>
      </c>
      <c r="B13" s="813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2" t="s">
        <v>186</v>
      </c>
      <c r="B14" s="813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2" t="s">
        <v>187</v>
      </c>
      <c r="B15" s="813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2" t="s">
        <v>188</v>
      </c>
      <c r="B16" s="813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2" t="s">
        <v>189</v>
      </c>
      <c r="B17" s="813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2" t="s">
        <v>190</v>
      </c>
      <c r="B18" s="813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5" t="s">
        <v>8</v>
      </c>
      <c r="B19" s="815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6" t="s">
        <v>52</v>
      </c>
      <c r="B25" s="816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91"/>
      <c r="B27" s="791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5" t="s">
        <v>8</v>
      </c>
      <c r="B28" s="815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6" t="s">
        <v>58</v>
      </c>
      <c r="B44" s="806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800" t="s">
        <v>59</v>
      </c>
      <c r="B45" s="800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800" t="s">
        <v>60</v>
      </c>
      <c r="B47" s="800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4" t="s">
        <v>24</v>
      </c>
      <c r="B48" s="814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4" t="s">
        <v>26</v>
      </c>
      <c r="B49" s="814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4" t="s">
        <v>27</v>
      </c>
      <c r="B50" s="814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700" t="s">
        <v>180</v>
      </c>
      <c r="B1" s="700"/>
      <c r="C1" s="700"/>
      <c r="D1" s="700"/>
      <c r="E1" s="700"/>
      <c r="F1" s="700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7" t="s">
        <v>28</v>
      </c>
      <c r="B2" s="817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5" t="s">
        <v>34</v>
      </c>
      <c r="B4" s="785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5" t="s">
        <v>35</v>
      </c>
      <c r="B5" s="785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5" t="s">
        <v>36</v>
      </c>
      <c r="B6" s="785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6" t="s">
        <v>37</v>
      </c>
      <c r="B7" s="816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2" t="s">
        <v>181</v>
      </c>
      <c r="B9" s="813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2" t="s">
        <v>182</v>
      </c>
      <c r="B10" s="813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2" t="s">
        <v>183</v>
      </c>
      <c r="B11" s="813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2" t="s">
        <v>184</v>
      </c>
      <c r="B12" s="813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2" t="s">
        <v>185</v>
      </c>
      <c r="B13" s="813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2" t="s">
        <v>186</v>
      </c>
      <c r="B14" s="813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2" t="s">
        <v>187</v>
      </c>
      <c r="B15" s="813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2" t="s">
        <v>188</v>
      </c>
      <c r="B16" s="813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2" t="s">
        <v>189</v>
      </c>
      <c r="B17" s="813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2" t="s">
        <v>190</v>
      </c>
      <c r="B18" s="813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5" t="s">
        <v>8</v>
      </c>
      <c r="B19" s="815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6" t="s">
        <v>52</v>
      </c>
      <c r="B25" s="816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91"/>
      <c r="B27" s="791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5" t="s">
        <v>8</v>
      </c>
      <c r="B28" s="815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6" t="s">
        <v>58</v>
      </c>
      <c r="B44" s="806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800" t="s">
        <v>59</v>
      </c>
      <c r="B45" s="800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800" t="s">
        <v>60</v>
      </c>
      <c r="B47" s="800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4" t="s">
        <v>24</v>
      </c>
      <c r="B48" s="814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4" t="s">
        <v>26</v>
      </c>
      <c r="B49" s="814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4" t="s">
        <v>27</v>
      </c>
      <c r="B50" s="814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4" t="s">
        <v>206</v>
      </c>
      <c r="B1" s="824"/>
      <c r="C1" s="824"/>
      <c r="D1" s="824"/>
      <c r="E1" s="824"/>
      <c r="F1" s="824"/>
      <c r="G1" s="410"/>
      <c r="H1" s="410"/>
      <c r="I1" s="410"/>
      <c r="J1" s="410"/>
    </row>
    <row r="2" spans="1:13" s="414" customFormat="1" ht="75" customHeight="1" x14ac:dyDescent="0.25">
      <c r="A2" s="825" t="s">
        <v>28</v>
      </c>
      <c r="B2" s="825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21" t="s">
        <v>34</v>
      </c>
      <c r="B4" s="821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21" t="s">
        <v>35</v>
      </c>
      <c r="B5" s="821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21" t="s">
        <v>36</v>
      </c>
      <c r="B6" s="821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21" t="s">
        <v>37</v>
      </c>
      <c r="B7" s="821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21">
        <v>7</v>
      </c>
      <c r="B15" s="821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21">
        <v>8</v>
      </c>
      <c r="B16" s="821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21">
        <v>9</v>
      </c>
      <c r="B17" s="821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22" t="s">
        <v>8</v>
      </c>
      <c r="B18" s="822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21" t="s">
        <v>52</v>
      </c>
      <c r="B24" s="821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22"/>
      <c r="B26" s="822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22" t="s">
        <v>8</v>
      </c>
      <c r="B27" s="822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23" t="s">
        <v>58</v>
      </c>
      <c r="B43" s="823"/>
      <c r="C43" s="436"/>
      <c r="D43" s="436"/>
      <c r="E43" s="456">
        <f>F18+E34</f>
        <v>200024.15987088002</v>
      </c>
    </row>
    <row r="44" spans="1:13" hidden="1" x14ac:dyDescent="0.2">
      <c r="A44" s="818" t="s">
        <v>59</v>
      </c>
      <c r="B44" s="818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8" t="s">
        <v>60</v>
      </c>
      <c r="B46" s="818"/>
      <c r="C46" s="443"/>
      <c r="D46" s="443"/>
      <c r="E46" s="457">
        <f>E44/(1-B40)</f>
        <v>218964.59755980299</v>
      </c>
    </row>
    <row r="47" spans="1:13" s="459" customFormat="1" x14ac:dyDescent="0.2">
      <c r="A47" s="819" t="s">
        <v>24</v>
      </c>
      <c r="B47" s="819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9" t="s">
        <v>26</v>
      </c>
      <c r="B48" s="819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9" t="s">
        <v>27</v>
      </c>
      <c r="B49" s="819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0"/>
      <c r="B50" s="820"/>
      <c r="C50" s="820"/>
      <c r="D50" s="820"/>
      <c r="E50" s="820"/>
      <c r="F50" s="820"/>
      <c r="G50" s="820"/>
      <c r="H50" s="820"/>
      <c r="I50" s="820"/>
      <c r="J50" s="820"/>
      <c r="K50" s="820"/>
      <c r="L50" s="820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9" t="s">
        <v>206</v>
      </c>
      <c r="B1" s="809"/>
      <c r="C1" s="809"/>
      <c r="D1" s="809"/>
      <c r="E1" s="809"/>
      <c r="F1" s="809"/>
      <c r="G1" s="390"/>
      <c r="H1" s="390"/>
      <c r="I1" s="390"/>
      <c r="J1" s="390"/>
    </row>
    <row r="2" spans="1:14" s="196" customFormat="1" ht="75" customHeight="1" x14ac:dyDescent="0.25">
      <c r="A2" s="805" t="s">
        <v>28</v>
      </c>
      <c r="B2" s="805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5" t="s">
        <v>34</v>
      </c>
      <c r="B4" s="785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5" t="s">
        <v>35</v>
      </c>
      <c r="B5" s="785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5" t="s">
        <v>36</v>
      </c>
      <c r="B6" s="785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5" t="s">
        <v>37</v>
      </c>
      <c r="B7" s="795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5">
        <v>7</v>
      </c>
      <c r="B15" s="785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5">
        <v>8</v>
      </c>
      <c r="B16" s="785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5">
        <v>9</v>
      </c>
      <c r="B17" s="785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91" t="s">
        <v>8</v>
      </c>
      <c r="B18" s="791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5" t="s">
        <v>52</v>
      </c>
      <c r="B24" s="785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91"/>
      <c r="B26" s="791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91" t="s">
        <v>8</v>
      </c>
      <c r="B27" s="791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6" t="s">
        <v>58</v>
      </c>
      <c r="B43" s="806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800" t="s">
        <v>59</v>
      </c>
      <c r="B44" s="800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800" t="s">
        <v>60</v>
      </c>
      <c r="B46" s="800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80" t="s">
        <v>24</v>
      </c>
      <c r="B47" s="780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80" t="s">
        <v>26</v>
      </c>
      <c r="B48" s="780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80" t="s">
        <v>27</v>
      </c>
      <c r="B49" s="780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6"/>
      <c r="B50" s="826"/>
      <c r="C50" s="826"/>
      <c r="D50" s="826"/>
      <c r="E50" s="826"/>
      <c r="F50" s="826"/>
      <c r="G50" s="826"/>
      <c r="H50" s="826"/>
      <c r="I50" s="826"/>
      <c r="J50" s="826"/>
      <c r="K50" s="826"/>
      <c r="L50" s="826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9" t="s">
        <v>208</v>
      </c>
      <c r="B1" s="809"/>
      <c r="C1" s="809"/>
      <c r="D1" s="809"/>
      <c r="E1" s="809"/>
      <c r="F1" s="809"/>
      <c r="G1" s="390"/>
      <c r="H1" s="390"/>
      <c r="I1" s="390"/>
      <c r="J1" s="390"/>
    </row>
    <row r="2" spans="1:15" s="196" customFormat="1" ht="74.25" customHeight="1" x14ac:dyDescent="0.25">
      <c r="A2" s="827" t="s">
        <v>28</v>
      </c>
      <c r="B2" s="811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4" t="s">
        <v>34</v>
      </c>
      <c r="B4" s="785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4" t="s">
        <v>35</v>
      </c>
      <c r="B5" s="785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4" t="s">
        <v>36</v>
      </c>
      <c r="B6" s="785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4" t="s">
        <v>37</v>
      </c>
      <c r="B7" s="795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8" t="s">
        <v>8</v>
      </c>
      <c r="B20" s="789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4" t="s">
        <v>52</v>
      </c>
      <c r="B26" s="785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90"/>
      <c r="B28" s="791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90" t="s">
        <v>8</v>
      </c>
      <c r="B29" s="791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7" t="s">
        <v>58</v>
      </c>
      <c r="B45" s="806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8" t="s">
        <v>59</v>
      </c>
      <c r="B46" s="800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8" t="s">
        <v>60</v>
      </c>
      <c r="B48" s="800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9" t="s">
        <v>24</v>
      </c>
      <c r="B49" s="780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9" t="s">
        <v>26</v>
      </c>
      <c r="B50" s="780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81" t="s">
        <v>27</v>
      </c>
      <c r="B51" s="782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6"/>
      <c r="B52" s="826"/>
      <c r="C52" s="826"/>
      <c r="D52" s="826"/>
      <c r="E52" s="826"/>
      <c r="F52" s="826"/>
      <c r="G52" s="826"/>
      <c r="H52" s="826"/>
      <c r="I52" s="826"/>
      <c r="J52" s="826"/>
      <c r="K52" s="826"/>
      <c r="L52" s="826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30" t="s">
        <v>207</v>
      </c>
      <c r="B1" s="830"/>
      <c r="C1" s="830"/>
      <c r="D1" s="830"/>
      <c r="E1" s="830"/>
      <c r="F1" s="830"/>
      <c r="G1" s="475"/>
      <c r="H1" s="475"/>
      <c r="I1" s="475"/>
      <c r="J1" s="475"/>
    </row>
    <row r="2" spans="1:17" s="471" customFormat="1" ht="62.25" customHeight="1" x14ac:dyDescent="0.25">
      <c r="A2" s="825" t="s">
        <v>28</v>
      </c>
      <c r="B2" s="825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21" t="s">
        <v>34</v>
      </c>
      <c r="B4" s="821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21" t="s">
        <v>35</v>
      </c>
      <c r="B5" s="821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21" t="s">
        <v>36</v>
      </c>
      <c r="B6" s="821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21" t="s">
        <v>37</v>
      </c>
      <c r="B7" s="821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9" t="s">
        <v>240</v>
      </c>
      <c r="B16" s="829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9" t="s">
        <v>243</v>
      </c>
      <c r="B18" s="829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22" t="s">
        <v>8</v>
      </c>
      <c r="B20" s="822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21" t="s">
        <v>52</v>
      </c>
      <c r="B26" s="821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22"/>
      <c r="B28" s="822"/>
      <c r="G28" s="415"/>
      <c r="H28" s="415"/>
      <c r="I28" s="415"/>
      <c r="J28" s="415"/>
    </row>
    <row r="29" spans="1:17" hidden="1" x14ac:dyDescent="0.2">
      <c r="A29" s="822" t="s">
        <v>8</v>
      </c>
      <c r="B29" s="822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8" t="s">
        <v>58</v>
      </c>
      <c r="B45" s="818"/>
      <c r="E45" s="457">
        <f>F20+E36</f>
        <v>300357.34586937481</v>
      </c>
    </row>
    <row r="46" spans="1:19" hidden="1" x14ac:dyDescent="0.2">
      <c r="A46" s="818" t="s">
        <v>59</v>
      </c>
      <c r="B46" s="818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8" t="s">
        <v>60</v>
      </c>
      <c r="B48" s="818"/>
      <c r="E48" s="457">
        <f>E46/(1-B42)</f>
        <v>328797.79097154021</v>
      </c>
    </row>
    <row r="49" spans="1:13" s="485" customFormat="1" ht="8.1" customHeight="1" x14ac:dyDescent="0.2">
      <c r="A49" s="819" t="s">
        <v>24</v>
      </c>
      <c r="B49" s="819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9" t="s">
        <v>26</v>
      </c>
      <c r="B50" s="819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9" t="s">
        <v>27</v>
      </c>
      <c r="B51" s="819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8"/>
      <c r="B52" s="828"/>
      <c r="C52" s="828"/>
      <c r="D52" s="828"/>
      <c r="E52" s="828"/>
      <c r="F52" s="828"/>
      <c r="G52" s="828"/>
      <c r="H52" s="828"/>
      <c r="I52" s="828"/>
      <c r="J52" s="828"/>
      <c r="K52" s="828"/>
      <c r="L52" s="828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4" t="s">
        <v>165</v>
      </c>
      <c r="B1" s="834"/>
      <c r="C1" s="834"/>
      <c r="D1" s="834"/>
      <c r="E1" s="834"/>
      <c r="F1" s="834"/>
    </row>
    <row r="2" spans="1:11" s="248" customFormat="1" ht="22.5" customHeight="1" x14ac:dyDescent="0.25">
      <c r="A2" s="831" t="s">
        <v>28</v>
      </c>
      <c r="B2" s="831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5" t="s">
        <v>164</v>
      </c>
      <c r="B3" s="836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1" t="s">
        <v>166</v>
      </c>
      <c r="B4" s="831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2" t="s">
        <v>169</v>
      </c>
      <c r="B5" s="833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5"/>
      <c r="B8" s="836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5" t="s">
        <v>8</v>
      </c>
      <c r="B9" s="836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7"/>
      <c r="B22" s="83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41" t="s">
        <v>58</v>
      </c>
      <c r="B25" s="841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42" t="s">
        <v>22</v>
      </c>
      <c r="B26" s="842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43" t="s">
        <v>60</v>
      </c>
      <c r="B27" s="843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8" t="s">
        <v>24</v>
      </c>
      <c r="B28" s="838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8" t="s">
        <v>26</v>
      </c>
      <c r="B29" s="838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9" t="s">
        <v>157</v>
      </c>
      <c r="B30" s="840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4" t="s">
        <v>173</v>
      </c>
      <c r="B1" s="834"/>
      <c r="C1" s="834"/>
      <c r="D1" s="834"/>
      <c r="E1" s="834"/>
      <c r="F1" s="834"/>
    </row>
    <row r="2" spans="1:13" s="248" customFormat="1" ht="22.5" customHeight="1" x14ac:dyDescent="0.25">
      <c r="A2" s="831" t="s">
        <v>28</v>
      </c>
      <c r="B2" s="831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5" t="s">
        <v>164</v>
      </c>
      <c r="B3" s="836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1" t="s">
        <v>166</v>
      </c>
      <c r="B4" s="831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6" t="s">
        <v>174</v>
      </c>
      <c r="B5" s="847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5"/>
      <c r="B8" s="836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5" t="s">
        <v>8</v>
      </c>
      <c r="B9" s="836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5" t="s">
        <v>178</v>
      </c>
      <c r="I15" s="844" t="s">
        <v>177</v>
      </c>
      <c r="J15" s="844"/>
    </row>
    <row r="16" spans="1:13" ht="9" customHeight="1" x14ac:dyDescent="0.25">
      <c r="A16" s="264"/>
      <c r="B16" s="258"/>
      <c r="C16" s="257"/>
      <c r="D16" s="257"/>
      <c r="E16" s="244"/>
      <c r="F16" s="244"/>
      <c r="H16" s="845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7"/>
      <c r="B22" s="83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41" t="s">
        <v>58</v>
      </c>
      <c r="B25" s="841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42" t="s">
        <v>22</v>
      </c>
      <c r="B26" s="842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43" t="s">
        <v>60</v>
      </c>
      <c r="B27" s="843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8" t="s">
        <v>24</v>
      </c>
      <c r="B28" s="838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8" t="s">
        <v>26</v>
      </c>
      <c r="B29" s="838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9" t="s">
        <v>157</v>
      </c>
      <c r="B30" s="840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4" t="s">
        <v>173</v>
      </c>
      <c r="B1" s="834"/>
      <c r="C1" s="834"/>
      <c r="D1" s="834"/>
      <c r="E1" s="834"/>
      <c r="F1" s="834"/>
    </row>
    <row r="2" spans="1:13" s="248" customFormat="1" ht="22.5" customHeight="1" x14ac:dyDescent="0.25">
      <c r="A2" s="848" t="s">
        <v>28</v>
      </c>
      <c r="B2" s="849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5" t="s">
        <v>164</v>
      </c>
      <c r="B3" s="836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8" t="s">
        <v>166</v>
      </c>
      <c r="B4" s="849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6" t="s">
        <v>174</v>
      </c>
      <c r="B5" s="847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5"/>
      <c r="B8" s="836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5" t="s">
        <v>8</v>
      </c>
      <c r="B9" s="836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7"/>
      <c r="B22" s="83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41" t="s">
        <v>58</v>
      </c>
      <c r="B25" s="850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51" t="s">
        <v>22</v>
      </c>
      <c r="B26" s="852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5" t="s">
        <v>60</v>
      </c>
      <c r="B27" s="836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9" t="s">
        <v>24</v>
      </c>
      <c r="B28" s="840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9" t="s">
        <v>26</v>
      </c>
      <c r="B29" s="840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9" t="s">
        <v>157</v>
      </c>
      <c r="B30" s="840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700" t="s">
        <v>0</v>
      </c>
      <c r="B1" s="700"/>
      <c r="C1" s="700"/>
      <c r="D1" s="700"/>
      <c r="E1" s="700"/>
      <c r="F1" s="700"/>
    </row>
    <row r="2" spans="1:11" s="33" customFormat="1" ht="32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8" t="s">
        <v>39</v>
      </c>
      <c r="B9" s="698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8" t="s">
        <v>40</v>
      </c>
      <c r="B10" s="698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8" t="s">
        <v>41</v>
      </c>
      <c r="B11" s="698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8" t="s">
        <v>42</v>
      </c>
      <c r="B12" s="698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7" t="s">
        <v>43</v>
      </c>
      <c r="B14" s="697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7" t="s">
        <v>48</v>
      </c>
      <c r="B22" s="697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3"/>
      <c r="B31" s="693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5" t="s">
        <v>58</v>
      </c>
      <c r="B48" s="695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6" t="s">
        <v>59</v>
      </c>
      <c r="B49" s="696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149</v>
      </c>
      <c r="B1" s="689"/>
      <c r="C1" s="689"/>
      <c r="D1" s="689"/>
      <c r="E1" s="689"/>
      <c r="F1" s="689"/>
    </row>
    <row r="2" spans="1:11" s="33" customFormat="1" ht="32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8" t="s">
        <v>39</v>
      </c>
      <c r="B9" s="698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8" t="s">
        <v>40</v>
      </c>
      <c r="B10" s="698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8" t="s">
        <v>41</v>
      </c>
      <c r="B11" s="698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8" t="s">
        <v>42</v>
      </c>
      <c r="B12" s="698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7" t="s">
        <v>43</v>
      </c>
      <c r="B14" s="697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7" t="s">
        <v>48</v>
      </c>
      <c r="B22" s="697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1" t="s">
        <v>53</v>
      </c>
      <c r="B30" s="702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3"/>
      <c r="B31" s="693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5" t="s">
        <v>58</v>
      </c>
      <c r="B48" s="695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6" t="s">
        <v>59</v>
      </c>
      <c r="B49" s="696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150</v>
      </c>
      <c r="B1" s="689"/>
      <c r="C1" s="689"/>
      <c r="D1" s="689"/>
      <c r="E1" s="689"/>
      <c r="F1" s="689"/>
    </row>
    <row r="2" spans="1:11" s="33" customFormat="1" ht="25.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7" t="s">
        <v>48</v>
      </c>
      <c r="B13" s="697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5" t="s">
        <v>58</v>
      </c>
      <c r="B39" s="695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2" t="s">
        <v>26</v>
      </c>
      <c r="B43" s="692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2" t="s">
        <v>27</v>
      </c>
      <c r="B44" s="692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152</v>
      </c>
      <c r="B1" s="689"/>
      <c r="C1" s="689"/>
      <c r="D1" s="689"/>
      <c r="E1" s="689"/>
      <c r="F1" s="689"/>
    </row>
    <row r="2" spans="1:11" s="33" customFormat="1" ht="27.7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7" t="s">
        <v>48</v>
      </c>
      <c r="B13" s="697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3" t="s">
        <v>148</v>
      </c>
      <c r="B21" s="704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5" t="s">
        <v>58</v>
      </c>
      <c r="B39" s="695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2" t="s">
        <v>26</v>
      </c>
      <c r="B43" s="692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2" t="s">
        <v>27</v>
      </c>
      <c r="B44" s="692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61</v>
      </c>
      <c r="B1" s="689"/>
      <c r="C1" s="689"/>
      <c r="D1" s="689"/>
      <c r="E1" s="689"/>
      <c r="F1" s="689"/>
    </row>
    <row r="2" spans="1:11" s="33" customFormat="1" ht="26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7" t="s">
        <v>48</v>
      </c>
      <c r="B13" s="697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5" t="s">
        <v>58</v>
      </c>
      <c r="B39" s="695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2" t="s">
        <v>26</v>
      </c>
      <c r="B43" s="692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2" t="s">
        <v>27</v>
      </c>
      <c r="B44" s="692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62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8" t="s">
        <v>68</v>
      </c>
      <c r="B9" s="698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8" t="s">
        <v>69</v>
      </c>
      <c r="B10" s="698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8" t="s">
        <v>70</v>
      </c>
      <c r="B11" s="698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8" t="s">
        <v>71</v>
      </c>
      <c r="B12" s="698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8" t="s">
        <v>39</v>
      </c>
      <c r="B16" s="698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8" t="s">
        <v>40</v>
      </c>
      <c r="B17" s="698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8" t="s">
        <v>41</v>
      </c>
      <c r="B18" s="698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5" t="s">
        <v>58</v>
      </c>
      <c r="B48" s="695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6" t="s">
        <v>59</v>
      </c>
      <c r="B49" s="696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6" t="s">
        <v>60</v>
      </c>
      <c r="B50" s="696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76</v>
      </c>
      <c r="B1" s="705"/>
      <c r="C1" s="705"/>
      <c r="D1" s="705"/>
      <c r="E1" s="705"/>
      <c r="F1" s="705"/>
      <c r="G1" s="705"/>
    </row>
    <row r="2" spans="1:11" s="33" customFormat="1" ht="30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8" t="s">
        <v>68</v>
      </c>
      <c r="B9" s="698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8" t="s">
        <v>69</v>
      </c>
      <c r="B10" s="698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8" t="s">
        <v>70</v>
      </c>
      <c r="B11" s="698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8" t="s">
        <v>71</v>
      </c>
      <c r="B12" s="698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8" t="s">
        <v>45</v>
      </c>
      <c r="B19" s="698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8" t="s">
        <v>46</v>
      </c>
      <c r="B20" s="698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8" t="s">
        <v>47</v>
      </c>
      <c r="B21" s="698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3"/>
      <c r="B31" s="693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5" t="s">
        <v>58</v>
      </c>
      <c r="B48" s="695"/>
      <c r="C48" s="54"/>
      <c r="D48" s="67">
        <v>600000</v>
      </c>
      <c r="E48" s="56"/>
      <c r="F48" s="56"/>
    </row>
    <row r="49" spans="1:11" ht="14.1" hidden="1" customHeight="1" x14ac:dyDescent="0.25">
      <c r="A49" s="696" t="s">
        <v>59</v>
      </c>
      <c r="B49" s="696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2" t="s">
        <v>26</v>
      </c>
      <c r="B52" s="692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2" t="s">
        <v>27</v>
      </c>
      <c r="B53" s="692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Lucimeire Santos da Silva</cp:lastModifiedBy>
  <cp:revision>11</cp:revision>
  <cp:lastPrinted>2023-08-11T15:03:37Z</cp:lastPrinted>
  <dcterms:created xsi:type="dcterms:W3CDTF">2020-09-29T01:25:53Z</dcterms:created>
  <dcterms:modified xsi:type="dcterms:W3CDTF">2024-05-21T14:05:38Z</dcterms:modified>
  <dc:language>pt-BR</dc:language>
</cp:coreProperties>
</file>